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266" windowWidth="8805" windowHeight="7320" activeTab="0"/>
  </bookViews>
  <sheets>
    <sheet name="dem1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#REF!</definedName>
    <definedName name="__123Graph_D" hidden="1">'[3]dem18'!#REF!</definedName>
    <definedName name="_xlnm._FilterDatabase" localSheetId="0" hidden="1">'dem19'!$B$17:$L$219</definedName>
    <definedName name="ahcap">#REF!</definedName>
    <definedName name="cad" localSheetId="0">'dem19'!$D$135:$L$135</definedName>
    <definedName name="censusrec">#REF!</definedName>
    <definedName name="charged">#REF!</definedName>
    <definedName name="da">#REF!</definedName>
    <definedName name="ee">#REF!</definedName>
    <definedName name="fcd" localSheetId="0">'dem19'!$D$158:$L$158</definedName>
    <definedName name="fcpcap" localSheetId="0">'dem19'!$D$207:$L$207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mi" localSheetId="0">'dem19'!$D$127:$L$127</definedName>
    <definedName name="micap" localSheetId="0">'dem19'!$D$170:$L$170</definedName>
    <definedName name="mirec">'dem19'!$D$216:$L$216</definedName>
    <definedName name="nc">#REF!</definedName>
    <definedName name="ncfund">#REF!</definedName>
    <definedName name="ncrec">#REF!</definedName>
    <definedName name="ncrec1">#REF!</definedName>
    <definedName name="np" localSheetId="0">'dem19'!$K$209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'dem19'!$A$1:$L$217</definedName>
    <definedName name="_xlnm.Print_Titles" localSheetId="0">'dem19'!$14:$17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'dem19'!#REF!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'dem19'!#REF!</definedName>
    <definedName name="swc">#REF!</definedName>
    <definedName name="tax">#REF!</definedName>
    <definedName name="udhd">#REF!</definedName>
    <definedName name="urbancap">#REF!</definedName>
    <definedName name="voted" localSheetId="0">'dem19'!$E$12:$G$12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'dem19'!#REF!</definedName>
    <definedName name="Z_239EE218_578E_4317_BEED_14D5D7089E27_.wvu.FilterData" localSheetId="0" hidden="1">'dem19'!$A$1:$L$217</definedName>
    <definedName name="Z_239EE218_578E_4317_BEED_14D5D7089E27_.wvu.PrintArea" localSheetId="0" hidden="1">'dem19'!$A$1:$L$210</definedName>
    <definedName name="Z_239EE218_578E_4317_BEED_14D5D7089E27_.wvu.PrintTitles" localSheetId="0" hidden="1">'dem19'!$14:$17</definedName>
    <definedName name="Z_302A3EA3_AE96_11D5_A646_0050BA3D7AFD_.wvu.Cols" localSheetId="0" hidden="1">'dem19'!#REF!</definedName>
    <definedName name="Z_302A3EA3_AE96_11D5_A646_0050BA3D7AFD_.wvu.FilterData" localSheetId="0" hidden="1">'dem19'!$A$1:$L$217</definedName>
    <definedName name="Z_302A3EA3_AE96_11D5_A646_0050BA3D7AFD_.wvu.PrintArea" localSheetId="0" hidden="1">'dem19'!$A$1:$L$210</definedName>
    <definedName name="Z_302A3EA3_AE96_11D5_A646_0050BA3D7AFD_.wvu.PrintTitles" localSheetId="0" hidden="1">'dem19'!$14:$17</definedName>
    <definedName name="Z_36DBA021_0ECB_11D4_8064_004005726899_.wvu.Cols" localSheetId="0" hidden="1">'dem19'!#REF!</definedName>
    <definedName name="Z_36DBA021_0ECB_11D4_8064_004005726899_.wvu.FilterData" localSheetId="0" hidden="1">'dem19'!$C$19:$C$209</definedName>
    <definedName name="Z_36DBA021_0ECB_11D4_8064_004005726899_.wvu.PrintArea" localSheetId="0" hidden="1">'dem19'!$A$1:$L$210</definedName>
    <definedName name="Z_36DBA021_0ECB_11D4_8064_004005726899_.wvu.PrintTitles" localSheetId="0" hidden="1">'dem19'!$14:$17</definedName>
    <definedName name="Z_93EBE921_AE91_11D5_8685_004005726899_.wvu.Cols" localSheetId="0" hidden="1">'dem19'!#REF!</definedName>
    <definedName name="Z_93EBE921_AE91_11D5_8685_004005726899_.wvu.FilterData" localSheetId="0" hidden="1">'dem19'!$C$19:$C$209</definedName>
    <definedName name="Z_93EBE921_AE91_11D5_8685_004005726899_.wvu.PrintArea" localSheetId="0" hidden="1">'dem19'!$A$1:$L$210</definedName>
    <definedName name="Z_93EBE921_AE91_11D5_8685_004005726899_.wvu.PrintTitles" localSheetId="0" hidden="1">'dem19'!$14:$17</definedName>
    <definedName name="Z_94DA79C1_0FDE_11D5_9579_000021DAEEA2_.wvu.Cols" localSheetId="0" hidden="1">'dem19'!#REF!</definedName>
    <definedName name="Z_94DA79C1_0FDE_11D5_9579_000021DAEEA2_.wvu.FilterData" localSheetId="0" hidden="1">'dem19'!$C$19:$C$209</definedName>
    <definedName name="Z_94DA79C1_0FDE_11D5_9579_000021DAEEA2_.wvu.PrintArea" localSheetId="0" hidden="1">'dem19'!$A$1:$L$210</definedName>
    <definedName name="Z_94DA79C1_0FDE_11D5_9579_000021DAEEA2_.wvu.PrintTitles" localSheetId="0" hidden="1">'dem19'!$14:$17</definedName>
    <definedName name="Z_B4CB0985_161F_11D5_8064_004005726899_.wvu.FilterData" localSheetId="0" hidden="1">'dem19'!$C$19:$C$209</definedName>
    <definedName name="Z_B4CB0999_161F_11D5_8064_004005726899_.wvu.FilterData" localSheetId="0" hidden="1">'dem19'!$C$19:$C$209</definedName>
    <definedName name="Z_BD6E05FB_E32C_11D8_B0E4_D198A259B264_.wvu.Cols" localSheetId="0" hidden="1">'dem19'!#REF!</definedName>
    <definedName name="Z_BD6E05FB_E32C_11D8_B0E4_D198A259B264_.wvu.FilterData" localSheetId="0" hidden="1">'dem19'!$A$20:$L$220</definedName>
    <definedName name="Z_C868F8C3_16D7_11D5_A68D_81D6213F5331_.wvu.Cols" localSheetId="0" hidden="1">'dem19'!#REF!</definedName>
    <definedName name="Z_C868F8C3_16D7_11D5_A68D_81D6213F5331_.wvu.FilterData" localSheetId="0" hidden="1">'dem19'!$C$19:$C$209</definedName>
    <definedName name="Z_C868F8C3_16D7_11D5_A68D_81D6213F5331_.wvu.PrintArea" localSheetId="0" hidden="1">'dem19'!$A$1:$L$210</definedName>
    <definedName name="Z_C868F8C3_16D7_11D5_A68D_81D6213F5331_.wvu.PrintTitles" localSheetId="0" hidden="1">'dem19'!$14:$17</definedName>
    <definedName name="Z_E5DF37BD_125C_11D5_8DC4_D0F5D88B3549_.wvu.Cols" localSheetId="0" hidden="1">'dem19'!#REF!</definedName>
    <definedName name="Z_E5DF37BD_125C_11D5_8DC4_D0F5D88B3549_.wvu.FilterData" localSheetId="0" hidden="1">'dem19'!$C$19:$C$209</definedName>
    <definedName name="Z_E5DF37BD_125C_11D5_8DC4_D0F5D88B3549_.wvu.PrintArea" localSheetId="0" hidden="1">'dem19'!$A$1:$L$210</definedName>
    <definedName name="Z_E5DF37BD_125C_11D5_8DC4_D0F5D88B3549_.wvu.PrintTitles" localSheetId="0" hidden="1">'dem19'!$14:$17</definedName>
    <definedName name="Z_F8ADACC1_164E_11D6_B603_000021DAEEA2_.wvu.Cols" localSheetId="0" hidden="1">'dem19'!#REF!</definedName>
    <definedName name="Z_F8ADACC1_164E_11D6_B603_000021DAEEA2_.wvu.FilterData" localSheetId="0" hidden="1">'dem19'!$C$19:$C$209</definedName>
    <definedName name="Z_F8ADACC1_164E_11D6_B603_000021DAEEA2_.wvu.PrintArea" localSheetId="0" hidden="1">'dem19'!$A$1:$L$210</definedName>
    <definedName name="Z_F8ADACC1_164E_11D6_B603_000021DAEEA2_.wvu.PrintTitles" localSheetId="0" hidden="1">'dem19'!$14:$17</definedName>
    <definedName name="Z_F98D6EB8_76BC_4C24_A40E_45E0313E3064_.wvu.Cols" localSheetId="0" hidden="1">'dem19'!#REF!</definedName>
    <definedName name="Z_F98D6EB8_76BC_4C24_A40E_45E0313E3064_.wvu.FilterData" localSheetId="0" hidden="1">'dem19'!$A$20:$L$220</definedName>
    <definedName name="Z_FCE4BE61_F462_4DFE_9FC5_7B2946769C5B_.wvu.Cols" localSheetId="0" hidden="1">'dem19'!#REF!</definedName>
    <definedName name="Z_FCE4BE61_F462_4DFE_9FC5_7B2946769C5B_.wvu.FilterData" localSheetId="0" hidden="1">'dem19'!$A$20:$L$220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BUDGET SECTION:
INCLUDING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INCL.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INCL. 70% INCREASE FOR MR.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INCLUDING 70% INCREASE FOR MR.</t>
        </r>
      </text>
    </comment>
  </commentList>
</comments>
</file>

<file path=xl/sharedStrings.xml><?xml version="1.0" encoding="utf-8"?>
<sst xmlns="http://schemas.openxmlformats.org/spreadsheetml/2006/main" count="350" uniqueCount="158">
  <si>
    <t>IRRIGATION AND FLOOD CONTROL</t>
  </si>
  <si>
    <t>Minor Irrigation</t>
  </si>
  <si>
    <t>Command Area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</si>
  <si>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</si>
  <si>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</si>
  <si>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</si>
  <si>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</si>
  <si>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</si>
  <si>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</si>
  <si>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</si>
  <si>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</si>
  <si>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</si>
  <si>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</si>
  <si>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</si>
  <si>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</si>
  <si>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</si>
  <si>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</si>
  <si>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</si>
  <si>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</si>
  <si>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</si>
  <si>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</si>
  <si>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</si>
  <si>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</si>
  <si>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</si>
  <si>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</si>
  <si>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</si>
  <si>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</si>
  <si>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</si>
  <si>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</si>
  <si>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</si>
  <si>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</si>
  <si>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</si>
  <si>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</si>
  <si>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</si>
  <si>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</si>
  <si>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</si>
  <si>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</si>
  <si>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</si>
  <si>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</si>
  <si>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</si>
  <si>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</si>
  <si>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20.44.26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</si>
  <si>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</si>
  <si>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</si>
  <si>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</si>
  <si>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</si>
  <si>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</si>
  <si>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</si>
  <si>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</si>
  <si>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</si>
  <si>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</si>
  <si>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</si>
  <si>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</si>
  <si>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</si>
  <si>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</si>
  <si>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</si>
  <si>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</si>
  <si>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</si>
  <si>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</si>
  <si>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</si>
  <si>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Other Charges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</si>
  <si>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</si>
  <si>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</si>
  <si>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</si>
  <si>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</si>
  <si>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</si>
  <si>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</si>
  <si>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</si>
  <si>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</si>
  <si>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</si>
  <si>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</si>
  <si>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</si>
  <si>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</si>
  <si>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Capital Outlay on Minor Irrigation</t>
  </si>
  <si>
    <t>Schemes Financed by NABARD</t>
  </si>
  <si>
    <t>Capital Outlay on Flood Control Projects</t>
  </si>
  <si>
    <t>01</t>
  </si>
  <si>
    <t>01.800</t>
  </si>
  <si>
    <t>45</t>
  </si>
  <si>
    <t>00.45.72</t>
  </si>
  <si>
    <t>46</t>
  </si>
  <si>
    <t>00.46.72</t>
  </si>
  <si>
    <t>47</t>
  </si>
  <si>
    <t>00.47.72</t>
  </si>
  <si>
    <t>48</t>
  </si>
  <si>
    <t>00.48.72</t>
  </si>
  <si>
    <t>DEMAND NO. 19</t>
  </si>
  <si>
    <t>20.45.02</t>
  </si>
  <si>
    <t>03</t>
  </si>
  <si>
    <t>Drainage</t>
  </si>
  <si>
    <t>03.103</t>
  </si>
  <si>
    <t>45.00.81</t>
  </si>
  <si>
    <t>Storm Water Drainage at Gangtok (NEC)</t>
  </si>
  <si>
    <t>64.00.75</t>
  </si>
  <si>
    <t>60.45.75</t>
  </si>
  <si>
    <t>60.46.75</t>
  </si>
  <si>
    <t>60.48.75</t>
  </si>
  <si>
    <t>Revenue</t>
  </si>
  <si>
    <t>Capital</t>
  </si>
  <si>
    <t>II. Details of the estimates and the heads under which this grant will be accounted for:</t>
  </si>
  <si>
    <t>60.47.75</t>
  </si>
  <si>
    <t>Head Office</t>
  </si>
  <si>
    <t>60.44.50</t>
  </si>
  <si>
    <t>00.45.73</t>
  </si>
  <si>
    <t>00.48.73</t>
  </si>
  <si>
    <t>00.47.73</t>
  </si>
  <si>
    <t>00.46.73</t>
  </si>
  <si>
    <t>45.00.82</t>
  </si>
  <si>
    <t>20.44.50</t>
  </si>
  <si>
    <t>Storm Water Drainage at Gangtok 
(State Share)</t>
  </si>
  <si>
    <t>Schemes Financed by NABARD 
(State Share)</t>
  </si>
  <si>
    <t>C - Economic Services (d) Irrigation and Flood Control</t>
  </si>
  <si>
    <t>61.44.27</t>
  </si>
  <si>
    <t>Construction</t>
  </si>
  <si>
    <t>Accelerated Irrigation Benefit Programme 
(State Share)</t>
  </si>
  <si>
    <t>Accelerated Irrigation Benefit Programme 
(State share)</t>
  </si>
  <si>
    <t>60.45.76</t>
  </si>
  <si>
    <t>60.46.76</t>
  </si>
  <si>
    <t>60.48.76</t>
  </si>
  <si>
    <t>60.47.76</t>
  </si>
  <si>
    <t>60.44.72</t>
  </si>
  <si>
    <t>Anti-erosion/Flood Management Works (ACA)</t>
  </si>
  <si>
    <t>Rationalisation of Minor Irrigation 
Statistics (100% CSS)</t>
  </si>
  <si>
    <t>Capital Outlay on Flood Control 
Projects</t>
  </si>
  <si>
    <t>The above estimate do not include the recoveries shown below which are adjusted in accounts as reduction of expenditure</t>
  </si>
  <si>
    <t>Note:</t>
  </si>
  <si>
    <t>2010-11</t>
  </si>
  <si>
    <t>(d) Capital Account of Irrigation and Flood Control</t>
  </si>
  <si>
    <t>Direction and Administration</t>
  </si>
  <si>
    <t>Advertisement and Publicity</t>
  </si>
  <si>
    <t>C-Capital Account of Economic Services</t>
  </si>
  <si>
    <t>60.45.77</t>
  </si>
  <si>
    <t>Anti-erosion/Flood Management Works (State Share)</t>
  </si>
  <si>
    <t>60.46.77</t>
  </si>
  <si>
    <t>60.47.77</t>
  </si>
  <si>
    <t>60.48.77</t>
  </si>
  <si>
    <t>Protective Work of Aapdara Area, Lower Marchak</t>
  </si>
  <si>
    <t>45.00.83</t>
  </si>
  <si>
    <t>45.00.84</t>
  </si>
  <si>
    <t>River Training Work along Rani Khola below Adampool, East Sikkim (NEC)</t>
  </si>
  <si>
    <t>Construction of Drainage at Kopibari, 
Syari</t>
  </si>
  <si>
    <t>Jhora Training Work/River Training Work at Sinotar, Temi Constituency Phase I (NEC)</t>
  </si>
  <si>
    <t>2011-12</t>
  </si>
  <si>
    <t>60.45.80</t>
  </si>
  <si>
    <t>Integrated Development of Agriculture through irrigation facilities</t>
  </si>
  <si>
    <t>00.45.71</t>
  </si>
  <si>
    <t>00.45.70</t>
  </si>
  <si>
    <t>Command Area Development and Water Management (Central Share)</t>
  </si>
  <si>
    <t>Command Area Development and Water Management (State Share)</t>
  </si>
  <si>
    <t>Accelerated Irrigation Benefit Programme (ACA)</t>
  </si>
  <si>
    <t>Land Acquisition</t>
  </si>
  <si>
    <t>(In Thousands of Rupees)</t>
  </si>
  <si>
    <t>I. Estimate of the amount required in the year ending 31st March, 2013 to defray the charges  in respect of Irrigation &amp; Flood Control</t>
  </si>
  <si>
    <t>2012-13</t>
  </si>
  <si>
    <t>Water Sector Management (Grant under 13th Finance Commission)</t>
  </si>
  <si>
    <t>45.00.85</t>
  </si>
  <si>
    <t>Jhora Traning work/ Anti erosion work outside the defined boundry of Namchi (NEC)</t>
  </si>
  <si>
    <t>00.101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</si>
</sst>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0#"/>
    <numFmt numFmtId="179" formatCode="0#"/>
    <numFmt numFmtId="180" formatCode="##"/>
    <numFmt numFmtId="181" formatCode="00000#"/>
    <numFmt numFmtId="182" formatCode="00.00#"/>
    <numFmt numFmtId="183" formatCode="00.###"/>
    <numFmt numFmtId="184" formatCode="00.000"/>
    <numFmt numFmtId="185" formatCode="_-* #,##0.00\ _k_r_-;\-* #,##0.00\ _k_r_-;_-* &quot;-&quot;??\ _k_r_-;_-@_-"/>
    <numFmt numFmtId="186" formatCode="_(* #,##0.0_);_(* \(#,##0.0\);_(* &quot;-&quot;??_);_(@_)"/>
    <numFmt numFmtId="187" formatCode="_(* #,##0_);_(* \(#,##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58" applyFont="1" applyFill="1" applyAlignment="1">
      <alignment horizontal="right" vertical="top" wrapText="1"/>
      <protection/>
    </xf>
    <xf numFmtId="0" fontId="5" fillId="0" borderId="0" xfId="58" applyFont="1" applyFill="1" applyAlignment="1">
      <alignment vertical="top" wrapText="1"/>
      <protection/>
    </xf>
    <xf numFmtId="0" fontId="5" fillId="0" borderId="0" xfId="58" applyFont="1" applyFill="1">
      <alignment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 horizontal="left"/>
      <protection/>
    </xf>
    <xf numFmtId="0" fontId="6" fillId="0" borderId="0" xfId="58" applyFont="1" applyFill="1">
      <alignment/>
      <protection/>
    </xf>
    <xf numFmtId="0" fontId="5" fillId="0" borderId="0" xfId="58" applyFont="1" applyFill="1" applyAlignment="1" applyProtection="1">
      <alignment horizontal="center"/>
      <protection/>
    </xf>
    <xf numFmtId="0" fontId="5" fillId="0" borderId="0" xfId="58" applyFont="1" applyFill="1" applyAlignment="1" applyProtection="1">
      <alignment horizontal="left"/>
      <protection/>
    </xf>
    <xf numFmtId="0" fontId="5" fillId="0" borderId="10" xfId="59" applyFont="1" applyFill="1" applyBorder="1">
      <alignment/>
      <protection/>
    </xf>
    <xf numFmtId="0" fontId="5" fillId="0" borderId="11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Protection="1">
      <alignment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Alignment="1">
      <alignment horizontal="right"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5" fillId="0" borderId="0" xfId="58" applyFont="1" applyFill="1" applyAlignment="1">
      <alignment/>
      <protection/>
    </xf>
    <xf numFmtId="49" fontId="6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 applyProtection="1">
      <alignment horizontal="left"/>
      <protection/>
    </xf>
    <xf numFmtId="49" fontId="5" fillId="0" borderId="0" xfId="58" applyNumberFormat="1" applyFont="1" applyFill="1" applyBorder="1" applyAlignment="1">
      <alignment horizontal="right" vertical="top" wrapText="1"/>
      <protection/>
    </xf>
    <xf numFmtId="181" fontId="5" fillId="0" borderId="0" xfId="58" applyNumberFormat="1" applyFont="1" applyFill="1" applyBorder="1" applyAlignment="1">
      <alignment horizontal="right" vertical="top" wrapText="1"/>
      <protection/>
    </xf>
    <xf numFmtId="179" fontId="5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right" vertical="top" wrapText="1"/>
      <protection/>
    </xf>
    <xf numFmtId="180" fontId="5" fillId="0" borderId="0" xfId="58" applyNumberFormat="1" applyFont="1" applyFill="1" applyBorder="1" applyAlignment="1">
      <alignment horizontal="right" vertical="top" wrapText="1"/>
      <protection/>
    </xf>
    <xf numFmtId="49" fontId="5" fillId="0" borderId="0" xfId="58" applyNumberFormat="1" applyFont="1" applyFill="1" applyBorder="1" applyAlignment="1">
      <alignment horizontal="right" vertical="top"/>
      <protection/>
    </xf>
    <xf numFmtId="0" fontId="5" fillId="0" borderId="0" xfId="58" applyFont="1" applyFill="1" applyBorder="1" applyAlignment="1" applyProtection="1">
      <alignment horizontal="left" vertical="top"/>
      <protection/>
    </xf>
    <xf numFmtId="0" fontId="6" fillId="0" borderId="0" xfId="58" applyFont="1" applyFill="1" applyAlignment="1" applyProtection="1">
      <alignment/>
      <protection/>
    </xf>
    <xf numFmtId="0" fontId="5" fillId="0" borderId="0" xfId="58" applyFont="1" applyFill="1" applyAlignment="1" applyProtection="1">
      <alignment/>
      <protection/>
    </xf>
    <xf numFmtId="0" fontId="5" fillId="0" borderId="11" xfId="60" applyFont="1" applyFill="1" applyBorder="1" applyAlignment="1" applyProtection="1">
      <alignment vertical="top" wrapText="1"/>
      <protection/>
    </xf>
    <xf numFmtId="0" fontId="5" fillId="0" borderId="0" xfId="60" applyFont="1" applyFill="1" applyBorder="1" applyAlignment="1" applyProtection="1">
      <alignment vertical="top" wrapText="1"/>
      <protection/>
    </xf>
    <xf numFmtId="0" fontId="5" fillId="0" borderId="10" xfId="60" applyFont="1" applyFill="1" applyBorder="1" applyAlignment="1" applyProtection="1">
      <alignment vertical="top" wrapText="1"/>
      <protection/>
    </xf>
    <xf numFmtId="0" fontId="5" fillId="0" borderId="0" xfId="58" applyFont="1" applyFill="1" applyBorder="1" applyAlignment="1" applyProtection="1">
      <alignment vertical="top" wrapText="1"/>
      <protection/>
    </xf>
    <xf numFmtId="0" fontId="5" fillId="0" borderId="0" xfId="58" applyFont="1" applyFill="1" applyBorder="1" applyAlignment="1">
      <alignment vertical="top"/>
      <protection/>
    </xf>
    <xf numFmtId="0" fontId="6" fillId="0" borderId="0" xfId="58" applyFont="1" applyFill="1" applyAlignment="1" applyProtection="1">
      <alignment horizontal="right"/>
      <protection/>
    </xf>
    <xf numFmtId="184" fontId="6" fillId="0" borderId="0" xfId="58" applyNumberFormat="1" applyFont="1" applyFill="1" applyBorder="1" applyAlignment="1">
      <alignment horizontal="right" vertical="top" wrapText="1"/>
      <protection/>
    </xf>
    <xf numFmtId="182" fontId="6" fillId="0" borderId="0" xfId="58" applyNumberFormat="1" applyFont="1" applyFill="1" applyBorder="1" applyAlignment="1">
      <alignment horizontal="right" vertical="top" wrapText="1"/>
      <protection/>
    </xf>
    <xf numFmtId="0" fontId="5" fillId="0" borderId="12" xfId="58" applyFont="1" applyFill="1" applyBorder="1" applyAlignment="1">
      <alignment horizontal="right" vertical="top" wrapText="1"/>
      <protection/>
    </xf>
    <xf numFmtId="0" fontId="6" fillId="0" borderId="12" xfId="58" applyFont="1" applyFill="1" applyBorder="1" applyAlignment="1" applyProtection="1">
      <alignment horizontal="left" vertical="top" wrapText="1"/>
      <protection/>
    </xf>
    <xf numFmtId="0" fontId="5" fillId="0" borderId="12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179" fontId="5" fillId="0" borderId="10" xfId="58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Border="1" applyAlignment="1">
      <alignment horizontal="right"/>
    </xf>
    <xf numFmtId="0" fontId="5" fillId="0" borderId="0" xfId="58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Alignment="1">
      <alignment horizontal="center"/>
      <protection/>
    </xf>
    <xf numFmtId="0" fontId="5" fillId="0" borderId="0" xfId="58" applyNumberFormat="1" applyFont="1" applyFill="1">
      <alignment/>
      <protection/>
    </xf>
    <xf numFmtId="0" fontId="6" fillId="0" borderId="0" xfId="58" applyNumberFormat="1" applyFont="1" applyFill="1" applyAlignment="1" applyProtection="1">
      <alignment horizontal="left"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6" fillId="0" borderId="0" xfId="58" applyNumberFormat="1" applyFont="1" applyFill="1" applyBorder="1">
      <alignment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5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 applyAlignment="1" applyProtection="1">
      <alignment horizontal="left"/>
      <protection/>
    </xf>
    <xf numFmtId="0" fontId="7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Alignment="1" applyProtection="1">
      <alignment horizontal="right"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>
      <alignment horizontal="right" wrapText="1"/>
    </xf>
    <xf numFmtId="185" fontId="5" fillId="0" borderId="0" xfId="42" applyNumberFormat="1" applyFont="1" applyFill="1" applyBorder="1" applyAlignment="1">
      <alignment horizontal="right" wrapText="1"/>
    </xf>
    <xf numFmtId="43" fontId="5" fillId="0" borderId="0" xfId="42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>
      <alignment horizontal="right" vertical="top" wrapText="1"/>
      <protection/>
    </xf>
    <xf numFmtId="0" fontId="5" fillId="0" borderId="10" xfId="58" applyFont="1" applyFill="1" applyBorder="1">
      <alignment/>
      <protection/>
    </xf>
    <xf numFmtId="0" fontId="5" fillId="0" borderId="10" xfId="58" applyNumberFormat="1" applyFont="1" applyFill="1" applyBorder="1">
      <alignment/>
      <protection/>
    </xf>
    <xf numFmtId="0" fontId="5" fillId="0" borderId="10" xfId="58" applyFont="1" applyFill="1" applyBorder="1" applyAlignment="1">
      <alignment vertical="top"/>
      <protection/>
    </xf>
    <xf numFmtId="0" fontId="6" fillId="0" borderId="0" xfId="58" applyNumberFormat="1" applyFont="1" applyFill="1" applyAlignment="1" applyProtection="1">
      <alignment horizontal="center"/>
      <protection/>
    </xf>
    <xf numFmtId="43" fontId="5" fillId="0" borderId="0" xfId="42" applyFont="1" applyFill="1" applyAlignment="1" applyProtection="1">
      <alignment horizontal="right" wrapText="1"/>
      <protection/>
    </xf>
    <xf numFmtId="43" fontId="5" fillId="0" borderId="0" xfId="42" applyFont="1" applyFill="1" applyAlignment="1">
      <alignment horizontal="right" wrapText="1"/>
    </xf>
    <xf numFmtId="43" fontId="5" fillId="0" borderId="0" xfId="42" applyFont="1" applyFill="1" applyBorder="1" applyAlignment="1">
      <alignment horizontal="right" wrapText="1"/>
    </xf>
    <xf numFmtId="43" fontId="5" fillId="0" borderId="10" xfId="42" applyFont="1" applyFill="1" applyBorder="1" applyAlignment="1" applyProtection="1">
      <alignment horizontal="right" wrapText="1"/>
      <protection/>
    </xf>
    <xf numFmtId="43" fontId="5" fillId="0" borderId="10" xfId="42" applyFont="1" applyFill="1" applyBorder="1" applyAlignment="1">
      <alignment horizontal="right" wrapText="1"/>
    </xf>
    <xf numFmtId="49" fontId="5" fillId="0" borderId="10" xfId="58" applyNumberFormat="1" applyFont="1" applyFill="1" applyBorder="1" applyAlignment="1">
      <alignment horizontal="right" vertical="top" wrapText="1"/>
      <protection/>
    </xf>
    <xf numFmtId="0" fontId="8" fillId="0" borderId="10" xfId="59" applyNumberFormat="1" applyFont="1" applyFill="1" applyBorder="1" applyAlignment="1" applyProtection="1">
      <alignment horizontal="right"/>
      <protection/>
    </xf>
    <xf numFmtId="43" fontId="5" fillId="0" borderId="11" xfId="42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 applyProtection="1">
      <alignment vertical="top" wrapText="1"/>
      <protection/>
    </xf>
    <xf numFmtId="0" fontId="5" fillId="0" borderId="12" xfId="58" applyFont="1" applyFill="1" applyBorder="1" applyAlignment="1" applyProtection="1">
      <alignment vertical="top" wrapText="1"/>
      <protection/>
    </xf>
    <xf numFmtId="0" fontId="6" fillId="0" borderId="12" xfId="58" applyFont="1" applyFill="1" applyBorder="1" applyAlignment="1">
      <alignment horizontal="right" vertical="top" wrapText="1"/>
      <protection/>
    </xf>
    <xf numFmtId="183" fontId="5" fillId="0" borderId="0" xfId="58" applyNumberFormat="1" applyFont="1" applyFill="1" applyBorder="1" applyAlignment="1">
      <alignment horizontal="right" vertical="top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58" applyFont="1" applyFill="1" applyBorder="1" applyAlignment="1">
      <alignment horizontal="right" vertical="top" wrapText="1"/>
      <protection/>
    </xf>
    <xf numFmtId="0" fontId="5" fillId="0" borderId="0" xfId="58" applyNumberFormat="1" applyFont="1" applyFill="1" applyBorder="1" applyAlignment="1">
      <alignment horizontal="right" wrapText="1"/>
      <protection/>
    </xf>
    <xf numFmtId="0" fontId="5" fillId="0" borderId="11" xfId="60" applyFont="1" applyFill="1" applyBorder="1" applyAlignment="1" applyProtection="1">
      <alignment vertical="top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5" fillId="0" borderId="0" xfId="58" applyNumberFormat="1" applyFont="1" applyFill="1" applyBorder="1">
      <alignment/>
      <protection/>
    </xf>
    <xf numFmtId="0" fontId="5" fillId="0" borderId="10" xfId="42" applyNumberFormat="1" applyFont="1" applyFill="1" applyBorder="1" applyAlignment="1">
      <alignment horizontal="right" wrapText="1"/>
    </xf>
    <xf numFmtId="0" fontId="5" fillId="0" borderId="10" xfId="58" applyNumberFormat="1" applyFont="1" applyFill="1" applyBorder="1" applyAlignment="1">
      <alignment horizontal="right" wrapText="1"/>
      <protection/>
    </xf>
    <xf numFmtId="182" fontId="6" fillId="0" borderId="10" xfId="58" applyNumberFormat="1" applyFont="1" applyFill="1" applyBorder="1" applyAlignment="1">
      <alignment horizontal="right" vertical="top" wrapText="1"/>
      <protection/>
    </xf>
    <xf numFmtId="0" fontId="5" fillId="0" borderId="10" xfId="58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43" fontId="5" fillId="0" borderId="12" xfId="42" applyFont="1" applyFill="1" applyBorder="1" applyAlignment="1">
      <alignment horizontal="right" wrapText="1"/>
    </xf>
    <xf numFmtId="0" fontId="5" fillId="0" borderId="12" xfId="42" applyNumberFormat="1" applyFont="1" applyFill="1" applyBorder="1" applyAlignment="1">
      <alignment horizontal="right" wrapText="1"/>
    </xf>
    <xf numFmtId="0" fontId="5" fillId="0" borderId="12" xfId="58" applyNumberFormat="1" applyFont="1" applyFill="1" applyBorder="1" applyAlignment="1">
      <alignment horizontal="right" wrapText="1"/>
      <protection/>
    </xf>
    <xf numFmtId="0" fontId="5" fillId="0" borderId="12" xfId="58" applyNumberFormat="1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43" fontId="5" fillId="0" borderId="12" xfId="42" applyFont="1" applyFill="1" applyBorder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58" applyNumberFormat="1" applyFont="1" applyFill="1" applyBorder="1" applyAlignment="1" applyProtection="1">
      <alignment horizontal="right" wrapText="1"/>
      <protection/>
    </xf>
    <xf numFmtId="0" fontId="5" fillId="0" borderId="0" xfId="58" applyNumberFormat="1" applyFont="1" applyFill="1" applyAlignment="1">
      <alignment horizontal="right" wrapText="1"/>
      <protection/>
    </xf>
    <xf numFmtId="0" fontId="5" fillId="0" borderId="0" xfId="42" applyNumberFormat="1" applyFont="1" applyFill="1" applyAlignment="1">
      <alignment horizontal="right" wrapText="1"/>
    </xf>
    <xf numFmtId="0" fontId="5" fillId="0" borderId="0" xfId="58" applyNumberFormat="1" applyFont="1" applyFill="1" applyAlignment="1" applyProtection="1">
      <alignment horizontal="right" wrapText="1"/>
      <protection/>
    </xf>
    <xf numFmtId="0" fontId="5" fillId="0" borderId="10" xfId="58" applyNumberFormat="1" applyFont="1" applyFill="1" applyBorder="1" applyAlignment="1" applyProtection="1">
      <alignment horizontal="right" wrapText="1"/>
      <protection/>
    </xf>
    <xf numFmtId="0" fontId="5" fillId="0" borderId="12" xfId="58" applyNumberFormat="1" applyFont="1" applyFill="1" applyBorder="1" applyAlignment="1">
      <alignment horizontal="right"/>
      <protection/>
    </xf>
    <xf numFmtId="49" fontId="5" fillId="0" borderId="10" xfId="58" applyNumberFormat="1" applyFont="1" applyFill="1" applyBorder="1" applyAlignment="1">
      <alignment horizontal="right" vertical="top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11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AND14 (2)"/>
      <sheetName val="DEMAND34 (2)"/>
      <sheetName val="Sheet1"/>
      <sheetName val="Sheet2"/>
      <sheetName val="Sheet3"/>
      <sheetName val="MTFRP for meeting (final)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20"/>
  <sheetViews>
    <sheetView tabSelected="1" view="pageBreakPreview" zoomScaleNormal="85" zoomScaleSheetLayoutView="100" zoomScalePageLayoutView="0" workbookViewId="0" topLeftCell="C208">
      <selection activeCell="M13" sqref="M13:AH248"/>
    </sheetView>
  </sheetViews>
  <sheetFormatPr defaultColWidth="11.00390625" defaultRowHeight="12.75"/>
  <cols>
    <col min="1" max="1" width="6.421875" style="2" customWidth="1"/>
    <col min="2" max="2" width="8.140625" style="1" customWidth="1"/>
    <col min="3" max="3" width="34.57421875" style="3" customWidth="1"/>
    <col min="4" max="4" width="8.57421875" style="52" customWidth="1"/>
    <col min="5" max="5" width="9.421875" style="52" customWidth="1"/>
    <col min="6" max="6" width="8.421875" style="3" customWidth="1"/>
    <col min="7" max="7" width="8.57421875" style="3" customWidth="1"/>
    <col min="8" max="8" width="8.57421875" style="52" customWidth="1"/>
    <col min="9" max="9" width="8.421875" style="52" customWidth="1"/>
    <col min="10" max="10" width="8.57421875" style="52" customWidth="1"/>
    <col min="11" max="11" width="9.140625" style="3" customWidth="1"/>
    <col min="12" max="12" width="8.421875" style="52" customWidth="1"/>
    <col min="13" max="16384" width="11.00390625" style="3" customWidth="1"/>
  </cols>
  <sheetData>
    <row r="1" spans="1:12" ht="14.25" customHeight="1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4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4.25" customHeight="1">
      <c r="A3" s="32"/>
      <c r="B3" s="39"/>
      <c r="C3" s="4"/>
      <c r="D3" s="75"/>
      <c r="E3" s="75"/>
      <c r="F3" s="4"/>
      <c r="G3" s="4"/>
      <c r="H3" s="75"/>
      <c r="I3" s="75"/>
      <c r="J3" s="75"/>
      <c r="K3" s="4"/>
      <c r="L3" s="75"/>
    </row>
    <row r="4" spans="4:9" ht="14.25" customHeight="1">
      <c r="D4" s="50" t="s">
        <v>111</v>
      </c>
      <c r="E4" s="51">
        <v>2702</v>
      </c>
      <c r="F4" s="3" t="s">
        <v>1</v>
      </c>
      <c r="I4" s="53"/>
    </row>
    <row r="5" spans="4:9" ht="14.25" customHeight="1">
      <c r="D5" s="50"/>
      <c r="E5" s="51">
        <v>2705</v>
      </c>
      <c r="F5" s="3" t="s">
        <v>2</v>
      </c>
      <c r="I5" s="53"/>
    </row>
    <row r="6" spans="2:9" ht="14.25" customHeight="1">
      <c r="B6" s="20"/>
      <c r="C6" s="6"/>
      <c r="D6" s="50"/>
      <c r="E6" s="51">
        <v>2711</v>
      </c>
      <c r="F6" s="3" t="s">
        <v>68</v>
      </c>
      <c r="I6" s="53"/>
    </row>
    <row r="7" spans="2:9" ht="14.25" customHeight="1">
      <c r="B7" s="20"/>
      <c r="C7" s="6"/>
      <c r="D7" s="50" t="s">
        <v>130</v>
      </c>
      <c r="E7" s="51"/>
      <c r="I7" s="53"/>
    </row>
    <row r="8" spans="4:7" ht="14.25" customHeight="1">
      <c r="D8" s="50" t="s">
        <v>127</v>
      </c>
      <c r="E8" s="51">
        <v>4702</v>
      </c>
      <c r="F8" s="3" t="s">
        <v>73</v>
      </c>
      <c r="G8" s="5"/>
    </row>
    <row r="9" spans="4:11" ht="14.25" customHeight="1">
      <c r="D9" s="50"/>
      <c r="E9" s="51">
        <v>4711</v>
      </c>
      <c r="F9" s="52" t="s">
        <v>75</v>
      </c>
      <c r="G9" s="53"/>
      <c r="K9" s="52"/>
    </row>
    <row r="10" spans="1:12" ht="14.25" customHeight="1">
      <c r="A10" s="33" t="s">
        <v>152</v>
      </c>
      <c r="C10" s="7"/>
      <c r="D10" s="54"/>
      <c r="F10" s="54"/>
      <c r="G10" s="54"/>
      <c r="H10" s="54"/>
      <c r="I10" s="54"/>
      <c r="J10" s="54"/>
      <c r="K10" s="54"/>
      <c r="L10" s="54"/>
    </row>
    <row r="11" spans="4:11" ht="14.25" customHeight="1">
      <c r="D11" s="55"/>
      <c r="E11" s="56" t="s">
        <v>97</v>
      </c>
      <c r="F11" s="56" t="s">
        <v>98</v>
      </c>
      <c r="G11" s="56" t="s">
        <v>10</v>
      </c>
      <c r="K11" s="52"/>
    </row>
    <row r="12" spans="4:11" ht="14.25" customHeight="1">
      <c r="D12" s="57" t="s">
        <v>3</v>
      </c>
      <c r="E12" s="58">
        <f>L159</f>
        <v>1479540</v>
      </c>
      <c r="F12" s="58">
        <f>L208</f>
        <v>108347</v>
      </c>
      <c r="G12" s="58">
        <f>F12+E12</f>
        <v>1587887</v>
      </c>
      <c r="K12" s="52"/>
    </row>
    <row r="13" spans="1:11" ht="14.25" customHeight="1">
      <c r="A13" s="33" t="s">
        <v>99</v>
      </c>
      <c r="F13" s="52"/>
      <c r="G13" s="52"/>
      <c r="K13" s="52"/>
    </row>
    <row r="14" spans="3:12" ht="14.25" customHeight="1">
      <c r="C14" s="9"/>
      <c r="D14" s="59"/>
      <c r="E14" s="59"/>
      <c r="F14" s="59"/>
      <c r="G14" s="59"/>
      <c r="H14" s="59"/>
      <c r="I14" s="60"/>
      <c r="J14" s="61"/>
      <c r="K14" s="62"/>
      <c r="L14" s="82" t="s">
        <v>151</v>
      </c>
    </row>
    <row r="15" spans="1:12" s="12" customFormat="1" ht="14.25" customHeight="1">
      <c r="A15" s="34"/>
      <c r="B15" s="10"/>
      <c r="C15" s="11"/>
      <c r="D15" s="117" t="s">
        <v>4</v>
      </c>
      <c r="E15" s="117"/>
      <c r="F15" s="115" t="s">
        <v>5</v>
      </c>
      <c r="G15" s="115"/>
      <c r="H15" s="115" t="s">
        <v>6</v>
      </c>
      <c r="I15" s="115"/>
      <c r="J15" s="115" t="s">
        <v>5</v>
      </c>
      <c r="K15" s="115"/>
      <c r="L15" s="115"/>
    </row>
    <row r="16" spans="1:12" s="12" customFormat="1" ht="14.25" customHeight="1">
      <c r="A16" s="35"/>
      <c r="B16" s="13"/>
      <c r="C16" s="14" t="s">
        <v>7</v>
      </c>
      <c r="D16" s="116" t="s">
        <v>126</v>
      </c>
      <c r="E16" s="116"/>
      <c r="F16" s="116" t="s">
        <v>142</v>
      </c>
      <c r="G16" s="116"/>
      <c r="H16" s="116" t="s">
        <v>142</v>
      </c>
      <c r="I16" s="116"/>
      <c r="J16" s="116" t="s">
        <v>153</v>
      </c>
      <c r="K16" s="116"/>
      <c r="L16" s="116"/>
    </row>
    <row r="17" spans="1:12" s="12" customFormat="1" ht="14.25" customHeight="1">
      <c r="A17" s="36"/>
      <c r="B17" s="15"/>
      <c r="C17" s="16"/>
      <c r="D17" s="63" t="s">
        <v>8</v>
      </c>
      <c r="E17" s="63" t="s">
        <v>9</v>
      </c>
      <c r="F17" s="63" t="s">
        <v>8</v>
      </c>
      <c r="G17" s="63" t="s">
        <v>9</v>
      </c>
      <c r="H17" s="63" t="s">
        <v>8</v>
      </c>
      <c r="I17" s="63" t="s">
        <v>9</v>
      </c>
      <c r="J17" s="63" t="s">
        <v>8</v>
      </c>
      <c r="K17" s="63" t="s">
        <v>9</v>
      </c>
      <c r="L17" s="63" t="s">
        <v>10</v>
      </c>
    </row>
    <row r="18" spans="1:12" s="12" customFormat="1" ht="13.5" customHeight="1">
      <c r="A18" s="35"/>
      <c r="B18" s="13"/>
      <c r="C18" s="11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3.5" customHeight="1">
      <c r="A19" s="21"/>
      <c r="B19" s="18"/>
      <c r="C19" s="19" t="s">
        <v>11</v>
      </c>
      <c r="D19" s="49"/>
      <c r="E19" s="49"/>
      <c r="F19" s="49"/>
      <c r="G19" s="49"/>
      <c r="H19" s="49"/>
      <c r="I19" s="49"/>
      <c r="J19" s="49"/>
      <c r="K19" s="49"/>
      <c r="L19" s="49"/>
    </row>
    <row r="20" spans="1:11" ht="13.5" customHeight="1">
      <c r="A20" s="21" t="s">
        <v>12</v>
      </c>
      <c r="B20" s="28">
        <v>2702</v>
      </c>
      <c r="C20" s="19" t="s">
        <v>1</v>
      </c>
      <c r="F20" s="52"/>
      <c r="G20" s="52"/>
      <c r="K20" s="52"/>
    </row>
    <row r="21" spans="1:12" ht="13.5" customHeight="1">
      <c r="A21" s="21"/>
      <c r="B21" s="27">
        <v>1</v>
      </c>
      <c r="C21" s="17" t="s">
        <v>13</v>
      </c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3.5" customHeight="1">
      <c r="A22" s="21"/>
      <c r="B22" s="40">
        <v>1.103</v>
      </c>
      <c r="C22" s="19" t="s">
        <v>14</v>
      </c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3.5" customHeight="1">
      <c r="A23" s="21"/>
      <c r="B23" s="18">
        <v>60</v>
      </c>
      <c r="C23" s="17" t="s">
        <v>15</v>
      </c>
      <c r="D23" s="50"/>
      <c r="E23" s="65"/>
      <c r="F23" s="50"/>
      <c r="G23" s="65"/>
      <c r="H23" s="50"/>
      <c r="I23" s="65"/>
      <c r="J23" s="65"/>
      <c r="K23" s="65"/>
      <c r="L23" s="65"/>
    </row>
    <row r="24" spans="1:12" ht="13.5" customHeight="1">
      <c r="A24" s="21"/>
      <c r="B24" s="25">
        <v>45</v>
      </c>
      <c r="C24" s="17" t="s">
        <v>16</v>
      </c>
      <c r="D24" s="50"/>
      <c r="E24" s="65"/>
      <c r="F24" s="50"/>
      <c r="G24" s="65"/>
      <c r="H24" s="50"/>
      <c r="I24" s="65"/>
      <c r="J24" s="65"/>
      <c r="K24" s="65"/>
      <c r="L24" s="65"/>
    </row>
    <row r="25" spans="1:12" ht="25.5">
      <c r="A25" s="21"/>
      <c r="B25" s="26" t="s">
        <v>17</v>
      </c>
      <c r="C25" s="17" t="s">
        <v>149</v>
      </c>
      <c r="D25" s="108">
        <v>116741</v>
      </c>
      <c r="E25" s="76">
        <v>0</v>
      </c>
      <c r="F25" s="98">
        <v>133571</v>
      </c>
      <c r="G25" s="76">
        <v>0</v>
      </c>
      <c r="H25" s="98">
        <v>133571</v>
      </c>
      <c r="I25" s="76">
        <v>0</v>
      </c>
      <c r="J25" s="98">
        <v>160000</v>
      </c>
      <c r="K25" s="76">
        <v>0</v>
      </c>
      <c r="L25" s="98">
        <f>SUM(J25:K25)</f>
        <v>160000</v>
      </c>
    </row>
    <row r="26" spans="1:12" ht="38.25">
      <c r="A26" s="21"/>
      <c r="B26" s="26" t="s">
        <v>94</v>
      </c>
      <c r="C26" s="17" t="s">
        <v>114</v>
      </c>
      <c r="D26" s="109">
        <v>2502</v>
      </c>
      <c r="E26" s="76">
        <v>0</v>
      </c>
      <c r="F26" s="98">
        <v>4142</v>
      </c>
      <c r="G26" s="76">
        <v>0</v>
      </c>
      <c r="H26" s="98">
        <v>4142</v>
      </c>
      <c r="I26" s="76">
        <v>0</v>
      </c>
      <c r="J26" s="98">
        <v>2500</v>
      </c>
      <c r="K26" s="76">
        <v>0</v>
      </c>
      <c r="L26" s="98">
        <f>SUM(J26:K26)</f>
        <v>2500</v>
      </c>
    </row>
    <row r="27" spans="1:12" ht="25.5">
      <c r="A27" s="21"/>
      <c r="B27" s="26" t="s">
        <v>116</v>
      </c>
      <c r="C27" s="17" t="s">
        <v>121</v>
      </c>
      <c r="D27" s="109">
        <v>100582</v>
      </c>
      <c r="E27" s="76">
        <v>0</v>
      </c>
      <c r="F27" s="98">
        <v>368700</v>
      </c>
      <c r="G27" s="76">
        <v>0</v>
      </c>
      <c r="H27" s="98">
        <f>368700-65574</f>
        <v>303126</v>
      </c>
      <c r="I27" s="76">
        <v>0</v>
      </c>
      <c r="J27" s="98">
        <v>600000</v>
      </c>
      <c r="K27" s="76">
        <v>0</v>
      </c>
      <c r="L27" s="98">
        <f>SUM(J27:K27)</f>
        <v>600000</v>
      </c>
    </row>
    <row r="28" spans="1:12" ht="25.5">
      <c r="A28" s="21"/>
      <c r="B28" s="26" t="s">
        <v>131</v>
      </c>
      <c r="C28" s="17" t="s">
        <v>132</v>
      </c>
      <c r="D28" s="68">
        <v>9373</v>
      </c>
      <c r="E28" s="70">
        <v>0</v>
      </c>
      <c r="F28" s="67">
        <v>34000</v>
      </c>
      <c r="G28" s="70">
        <v>0</v>
      </c>
      <c r="H28" s="67">
        <v>10000</v>
      </c>
      <c r="I28" s="70">
        <v>0</v>
      </c>
      <c r="J28" s="67">
        <v>24999</v>
      </c>
      <c r="K28" s="70">
        <v>0</v>
      </c>
      <c r="L28" s="67">
        <f>SUM(J28:K28)</f>
        <v>24999</v>
      </c>
    </row>
    <row r="29" spans="1:12" ht="25.5">
      <c r="A29" s="21"/>
      <c r="B29" s="26" t="s">
        <v>143</v>
      </c>
      <c r="C29" s="17" t="s">
        <v>154</v>
      </c>
      <c r="D29" s="78">
        <v>0</v>
      </c>
      <c r="E29" s="70">
        <v>0</v>
      </c>
      <c r="F29" s="70">
        <v>0</v>
      </c>
      <c r="G29" s="67">
        <v>10000</v>
      </c>
      <c r="H29" s="70">
        <v>0</v>
      </c>
      <c r="I29" s="67">
        <v>10000</v>
      </c>
      <c r="J29" s="70">
        <v>0</v>
      </c>
      <c r="K29" s="67">
        <v>10000</v>
      </c>
      <c r="L29" s="67">
        <f>SUM(J29:K29)</f>
        <v>10000</v>
      </c>
    </row>
    <row r="30" spans="1:12" ht="12.75" customHeight="1">
      <c r="A30" s="45" t="s">
        <v>10</v>
      </c>
      <c r="B30" s="81">
        <v>45</v>
      </c>
      <c r="C30" s="46" t="s">
        <v>16</v>
      </c>
      <c r="D30" s="100">
        <f>SUM(D25:D28)</f>
        <v>229198</v>
      </c>
      <c r="E30" s="99">
        <f>SUM(E25:E28)</f>
        <v>0</v>
      </c>
      <c r="F30" s="100">
        <f>SUM(F25:F28)</f>
        <v>540413</v>
      </c>
      <c r="G30" s="100">
        <f aca="true" t="shared" si="0" ref="G30:L30">SUM(G25:G29)</f>
        <v>10000</v>
      </c>
      <c r="H30" s="100">
        <f t="shared" si="0"/>
        <v>450839</v>
      </c>
      <c r="I30" s="100">
        <f t="shared" si="0"/>
        <v>10000</v>
      </c>
      <c r="J30" s="100">
        <f t="shared" si="0"/>
        <v>787499</v>
      </c>
      <c r="K30" s="100">
        <f t="shared" si="0"/>
        <v>10000</v>
      </c>
      <c r="L30" s="100">
        <f t="shared" si="0"/>
        <v>797499</v>
      </c>
    </row>
    <row r="31" spans="1:12" ht="0.75" customHeight="1">
      <c r="A31" s="21"/>
      <c r="B31" s="25"/>
      <c r="C31" s="17"/>
      <c r="D31" s="68"/>
      <c r="E31" s="78"/>
      <c r="F31" s="68"/>
      <c r="G31" s="68"/>
      <c r="H31" s="68"/>
      <c r="I31" s="68"/>
      <c r="J31" s="78"/>
      <c r="K31" s="68"/>
      <c r="L31" s="68"/>
    </row>
    <row r="32" spans="1:12" ht="12.75" customHeight="1">
      <c r="A32" s="21"/>
      <c r="B32" s="25">
        <v>46</v>
      </c>
      <c r="C32" s="17" t="s">
        <v>19</v>
      </c>
      <c r="D32" s="66"/>
      <c r="E32" s="49"/>
      <c r="F32" s="66"/>
      <c r="G32" s="49"/>
      <c r="H32" s="66"/>
      <c r="I32" s="49"/>
      <c r="J32" s="66"/>
      <c r="K32" s="49"/>
      <c r="L32" s="49"/>
    </row>
    <row r="33" spans="1:12" ht="25.5">
      <c r="A33" s="21"/>
      <c r="B33" s="26" t="s">
        <v>20</v>
      </c>
      <c r="C33" s="17" t="s">
        <v>149</v>
      </c>
      <c r="D33" s="107">
        <v>11298</v>
      </c>
      <c r="E33" s="70">
        <v>0</v>
      </c>
      <c r="F33" s="68">
        <v>47065</v>
      </c>
      <c r="G33" s="70">
        <v>0</v>
      </c>
      <c r="H33" s="68">
        <v>47065</v>
      </c>
      <c r="I33" s="70">
        <v>0</v>
      </c>
      <c r="J33" s="68">
        <v>50000</v>
      </c>
      <c r="K33" s="70">
        <v>0</v>
      </c>
      <c r="L33" s="67">
        <f>SUM(J33:K33)</f>
        <v>50000</v>
      </c>
    </row>
    <row r="34" spans="1:12" ht="38.25">
      <c r="A34" s="21"/>
      <c r="B34" s="26" t="s">
        <v>95</v>
      </c>
      <c r="C34" s="17" t="s">
        <v>115</v>
      </c>
      <c r="D34" s="98">
        <v>2499</v>
      </c>
      <c r="E34" s="76">
        <v>0</v>
      </c>
      <c r="F34" s="109">
        <v>4964</v>
      </c>
      <c r="G34" s="76">
        <v>0</v>
      </c>
      <c r="H34" s="109">
        <v>4964</v>
      </c>
      <c r="I34" s="76">
        <v>0</v>
      </c>
      <c r="J34" s="109">
        <v>2500</v>
      </c>
      <c r="K34" s="76">
        <v>0</v>
      </c>
      <c r="L34" s="98">
        <f>SUM(J34:K34)</f>
        <v>2500</v>
      </c>
    </row>
    <row r="35" spans="1:12" ht="25.5">
      <c r="A35" s="21"/>
      <c r="B35" s="26" t="s">
        <v>117</v>
      </c>
      <c r="C35" s="17" t="s">
        <v>121</v>
      </c>
      <c r="D35" s="67">
        <v>26104</v>
      </c>
      <c r="E35" s="70">
        <v>0</v>
      </c>
      <c r="F35" s="68">
        <v>56900</v>
      </c>
      <c r="G35" s="70">
        <v>0</v>
      </c>
      <c r="H35" s="78">
        <v>0</v>
      </c>
      <c r="I35" s="70">
        <v>0</v>
      </c>
      <c r="J35" s="68">
        <v>100000</v>
      </c>
      <c r="K35" s="70">
        <v>0</v>
      </c>
      <c r="L35" s="67">
        <f>SUM(J35:K35)</f>
        <v>100000</v>
      </c>
    </row>
    <row r="36" spans="1:12" ht="25.5">
      <c r="A36" s="21"/>
      <c r="B36" s="26" t="s">
        <v>133</v>
      </c>
      <c r="C36" s="17" t="s">
        <v>132</v>
      </c>
      <c r="D36" s="67">
        <v>4227</v>
      </c>
      <c r="E36" s="70">
        <v>0</v>
      </c>
      <c r="F36" s="68">
        <v>7240</v>
      </c>
      <c r="G36" s="70">
        <v>0</v>
      </c>
      <c r="H36" s="68">
        <v>7240</v>
      </c>
      <c r="I36" s="70">
        <v>0</v>
      </c>
      <c r="J36" s="68">
        <v>1</v>
      </c>
      <c r="K36" s="70">
        <v>0</v>
      </c>
      <c r="L36" s="67">
        <f>SUM(J36:K36)</f>
        <v>1</v>
      </c>
    </row>
    <row r="37" spans="1:12" ht="13.5" customHeight="1">
      <c r="A37" s="21" t="s">
        <v>10</v>
      </c>
      <c r="B37" s="25">
        <v>46</v>
      </c>
      <c r="C37" s="17" t="s">
        <v>19</v>
      </c>
      <c r="D37" s="100">
        <f aca="true" t="shared" si="1" ref="D37:L37">SUM(D33:D36)</f>
        <v>44128</v>
      </c>
      <c r="E37" s="99">
        <f t="shared" si="1"/>
        <v>0</v>
      </c>
      <c r="F37" s="100">
        <f t="shared" si="1"/>
        <v>116169</v>
      </c>
      <c r="G37" s="99">
        <f t="shared" si="1"/>
        <v>0</v>
      </c>
      <c r="H37" s="100">
        <f t="shared" si="1"/>
        <v>59269</v>
      </c>
      <c r="I37" s="99">
        <f t="shared" si="1"/>
        <v>0</v>
      </c>
      <c r="J37" s="100">
        <f t="shared" si="1"/>
        <v>152501</v>
      </c>
      <c r="K37" s="99">
        <f t="shared" si="1"/>
        <v>0</v>
      </c>
      <c r="L37" s="100">
        <f t="shared" si="1"/>
        <v>152501</v>
      </c>
    </row>
    <row r="38" spans="1:12" ht="13.5" customHeight="1">
      <c r="A38" s="21"/>
      <c r="B38" s="26"/>
      <c r="C38" s="17"/>
      <c r="D38" s="50"/>
      <c r="E38" s="65"/>
      <c r="F38" s="50"/>
      <c r="G38" s="65"/>
      <c r="H38" s="50"/>
      <c r="I38" s="65"/>
      <c r="J38" s="50"/>
      <c r="K38" s="65"/>
      <c r="L38" s="65"/>
    </row>
    <row r="39" spans="1:12" ht="13.5" customHeight="1">
      <c r="A39" s="21"/>
      <c r="B39" s="25">
        <v>47</v>
      </c>
      <c r="C39" s="17" t="s">
        <v>21</v>
      </c>
      <c r="D39" s="66"/>
      <c r="E39" s="49"/>
      <c r="F39" s="66"/>
      <c r="G39" s="49"/>
      <c r="H39" s="66"/>
      <c r="I39" s="49"/>
      <c r="J39" s="66"/>
      <c r="K39" s="49"/>
      <c r="L39" s="49"/>
    </row>
    <row r="40" spans="1:12" ht="25.5">
      <c r="A40" s="21"/>
      <c r="B40" s="26" t="s">
        <v>22</v>
      </c>
      <c r="C40" s="17" t="s">
        <v>149</v>
      </c>
      <c r="D40" s="67">
        <v>7560</v>
      </c>
      <c r="E40" s="70">
        <v>0</v>
      </c>
      <c r="F40" s="68">
        <v>61310</v>
      </c>
      <c r="G40" s="70">
        <v>0</v>
      </c>
      <c r="H40" s="90">
        <v>61310</v>
      </c>
      <c r="I40" s="70">
        <v>0</v>
      </c>
      <c r="J40" s="68">
        <v>50000</v>
      </c>
      <c r="K40" s="70">
        <v>0</v>
      </c>
      <c r="L40" s="67">
        <f>SUM(J40:K40)</f>
        <v>50000</v>
      </c>
    </row>
    <row r="41" spans="1:12" ht="38.25">
      <c r="A41" s="21"/>
      <c r="B41" s="26" t="s">
        <v>100</v>
      </c>
      <c r="C41" s="17" t="s">
        <v>114</v>
      </c>
      <c r="D41" s="98">
        <v>2134</v>
      </c>
      <c r="E41" s="76">
        <v>0</v>
      </c>
      <c r="F41" s="109">
        <v>6450</v>
      </c>
      <c r="G41" s="76">
        <v>0</v>
      </c>
      <c r="H41" s="108">
        <v>6450</v>
      </c>
      <c r="I41" s="76">
        <v>0</v>
      </c>
      <c r="J41" s="109">
        <v>2500</v>
      </c>
      <c r="K41" s="76">
        <v>0</v>
      </c>
      <c r="L41" s="98">
        <f>SUM(J41:K41)</f>
        <v>2500</v>
      </c>
    </row>
    <row r="42" spans="1:12" ht="25.5">
      <c r="A42" s="21"/>
      <c r="B42" s="26" t="s">
        <v>119</v>
      </c>
      <c r="C42" s="17" t="s">
        <v>121</v>
      </c>
      <c r="D42" s="98">
        <v>21977</v>
      </c>
      <c r="E42" s="76">
        <v>0</v>
      </c>
      <c r="F42" s="109">
        <v>113400</v>
      </c>
      <c r="G42" s="76">
        <v>0</v>
      </c>
      <c r="H42" s="109">
        <f>113400</f>
        <v>113400</v>
      </c>
      <c r="I42" s="76">
        <v>0</v>
      </c>
      <c r="J42" s="109">
        <v>100000</v>
      </c>
      <c r="K42" s="76">
        <v>0</v>
      </c>
      <c r="L42" s="98">
        <f>SUM(J42:K42)</f>
        <v>100000</v>
      </c>
    </row>
    <row r="43" spans="1:12" ht="25.5">
      <c r="A43" s="21"/>
      <c r="B43" s="26" t="s">
        <v>134</v>
      </c>
      <c r="C43" s="17" t="s">
        <v>132</v>
      </c>
      <c r="D43" s="98">
        <v>1309</v>
      </c>
      <c r="E43" s="76">
        <v>0</v>
      </c>
      <c r="F43" s="109">
        <v>5953</v>
      </c>
      <c r="G43" s="76">
        <v>0</v>
      </c>
      <c r="H43" s="109">
        <v>5953</v>
      </c>
      <c r="I43" s="76">
        <v>0</v>
      </c>
      <c r="J43" s="109">
        <v>1000</v>
      </c>
      <c r="K43" s="76">
        <v>0</v>
      </c>
      <c r="L43" s="98">
        <f>SUM(J43:K43)</f>
        <v>1000</v>
      </c>
    </row>
    <row r="44" spans="1:12" ht="13.5" customHeight="1">
      <c r="A44" s="21" t="s">
        <v>10</v>
      </c>
      <c r="B44" s="25">
        <v>47</v>
      </c>
      <c r="C44" s="17" t="s">
        <v>21</v>
      </c>
      <c r="D44" s="100">
        <f aca="true" t="shared" si="2" ref="D44:L44">SUM(D40:D43)</f>
        <v>32980</v>
      </c>
      <c r="E44" s="99">
        <f t="shared" si="2"/>
        <v>0</v>
      </c>
      <c r="F44" s="100">
        <f t="shared" si="2"/>
        <v>187113</v>
      </c>
      <c r="G44" s="99">
        <f t="shared" si="2"/>
        <v>0</v>
      </c>
      <c r="H44" s="100">
        <f t="shared" si="2"/>
        <v>187113</v>
      </c>
      <c r="I44" s="99">
        <f t="shared" si="2"/>
        <v>0</v>
      </c>
      <c r="J44" s="100">
        <f t="shared" si="2"/>
        <v>153500</v>
      </c>
      <c r="K44" s="99">
        <f t="shared" si="2"/>
        <v>0</v>
      </c>
      <c r="L44" s="100">
        <f t="shared" si="2"/>
        <v>153500</v>
      </c>
    </row>
    <row r="45" spans="1:12" ht="13.5" customHeight="1">
      <c r="A45" s="21"/>
      <c r="B45" s="26"/>
      <c r="C45" s="17"/>
      <c r="D45" s="50"/>
      <c r="E45" s="65"/>
      <c r="F45" s="50"/>
      <c r="G45" s="65"/>
      <c r="H45" s="50"/>
      <c r="I45" s="65"/>
      <c r="J45" s="50"/>
      <c r="K45" s="65"/>
      <c r="L45" s="65"/>
    </row>
    <row r="46" spans="1:12" ht="13.5" customHeight="1">
      <c r="A46" s="21"/>
      <c r="B46" s="25">
        <v>48</v>
      </c>
      <c r="C46" s="17" t="s">
        <v>23</v>
      </c>
      <c r="D46" s="50"/>
      <c r="E46" s="65"/>
      <c r="F46" s="50"/>
      <c r="G46" s="65"/>
      <c r="H46" s="50"/>
      <c r="I46" s="65"/>
      <c r="J46" s="50"/>
      <c r="K46" s="65"/>
      <c r="L46" s="65"/>
    </row>
    <row r="47" spans="1:12" ht="25.5">
      <c r="A47" s="21"/>
      <c r="B47" s="26" t="s">
        <v>24</v>
      </c>
      <c r="C47" s="17" t="s">
        <v>149</v>
      </c>
      <c r="D47" s="109">
        <v>16713</v>
      </c>
      <c r="E47" s="76">
        <v>0</v>
      </c>
      <c r="F47" s="109">
        <v>35354</v>
      </c>
      <c r="G47" s="76">
        <v>0</v>
      </c>
      <c r="H47" s="108">
        <v>35354</v>
      </c>
      <c r="I47" s="76">
        <v>0</v>
      </c>
      <c r="J47" s="109">
        <v>30000</v>
      </c>
      <c r="K47" s="76">
        <v>0</v>
      </c>
      <c r="L47" s="98">
        <f>SUM(J47:K47)</f>
        <v>30000</v>
      </c>
    </row>
    <row r="48" spans="1:12" ht="38.25">
      <c r="A48" s="21"/>
      <c r="B48" s="26" t="s">
        <v>96</v>
      </c>
      <c r="C48" s="17" t="s">
        <v>114</v>
      </c>
      <c r="D48" s="68">
        <v>2800</v>
      </c>
      <c r="E48" s="70">
        <v>0</v>
      </c>
      <c r="F48" s="68">
        <v>3944</v>
      </c>
      <c r="G48" s="70">
        <v>0</v>
      </c>
      <c r="H48" s="90">
        <v>3944</v>
      </c>
      <c r="I48" s="70">
        <v>0</v>
      </c>
      <c r="J48" s="68">
        <v>2500</v>
      </c>
      <c r="K48" s="70">
        <v>0</v>
      </c>
      <c r="L48" s="67">
        <f>SUM(J48:K48)</f>
        <v>2500</v>
      </c>
    </row>
    <row r="49" spans="1:12" ht="25.5">
      <c r="A49" s="21"/>
      <c r="B49" s="26" t="s">
        <v>118</v>
      </c>
      <c r="C49" s="17" t="s">
        <v>121</v>
      </c>
      <c r="D49" s="68">
        <v>2949</v>
      </c>
      <c r="E49" s="70">
        <v>0</v>
      </c>
      <c r="F49" s="68">
        <v>113400</v>
      </c>
      <c r="G49" s="70">
        <v>0</v>
      </c>
      <c r="H49" s="68">
        <f>113400</f>
        <v>113400</v>
      </c>
      <c r="I49" s="70">
        <v>0</v>
      </c>
      <c r="J49" s="68">
        <v>200000</v>
      </c>
      <c r="K49" s="70">
        <v>0</v>
      </c>
      <c r="L49" s="67">
        <f>SUM(J49:K49)</f>
        <v>200000</v>
      </c>
    </row>
    <row r="50" spans="1:12" ht="25.5">
      <c r="A50" s="21"/>
      <c r="B50" s="26" t="s">
        <v>135</v>
      </c>
      <c r="C50" s="17" t="s">
        <v>132</v>
      </c>
      <c r="D50" s="68">
        <v>6886</v>
      </c>
      <c r="E50" s="70">
        <v>0</v>
      </c>
      <c r="F50" s="68">
        <v>12807</v>
      </c>
      <c r="G50" s="70">
        <v>0</v>
      </c>
      <c r="H50" s="68">
        <v>7252</v>
      </c>
      <c r="I50" s="70">
        <v>0</v>
      </c>
      <c r="J50" s="68">
        <v>4000</v>
      </c>
      <c r="K50" s="70">
        <v>0</v>
      </c>
      <c r="L50" s="67">
        <f>SUM(J50:K50)</f>
        <v>4000</v>
      </c>
    </row>
    <row r="51" spans="1:12" ht="13.5" customHeight="1">
      <c r="A51" s="21" t="s">
        <v>10</v>
      </c>
      <c r="B51" s="25">
        <v>48</v>
      </c>
      <c r="C51" s="17" t="s">
        <v>23</v>
      </c>
      <c r="D51" s="100">
        <f aca="true" t="shared" si="3" ref="D51:L51">SUM(D47:D50)</f>
        <v>29348</v>
      </c>
      <c r="E51" s="99">
        <f t="shared" si="3"/>
        <v>0</v>
      </c>
      <c r="F51" s="100">
        <f t="shared" si="3"/>
        <v>165505</v>
      </c>
      <c r="G51" s="99">
        <f t="shared" si="3"/>
        <v>0</v>
      </c>
      <c r="H51" s="100">
        <f t="shared" si="3"/>
        <v>159950</v>
      </c>
      <c r="I51" s="99">
        <f t="shared" si="3"/>
        <v>0</v>
      </c>
      <c r="J51" s="100">
        <f t="shared" si="3"/>
        <v>236500</v>
      </c>
      <c r="K51" s="99">
        <f t="shared" si="3"/>
        <v>0</v>
      </c>
      <c r="L51" s="100">
        <f t="shared" si="3"/>
        <v>236500</v>
      </c>
    </row>
    <row r="52" spans="1:12" ht="13.5" customHeight="1">
      <c r="A52" s="45" t="s">
        <v>10</v>
      </c>
      <c r="B52" s="71">
        <v>60</v>
      </c>
      <c r="C52" s="46" t="s">
        <v>15</v>
      </c>
      <c r="D52" s="100">
        <f aca="true" t="shared" si="4" ref="D52:L52">D51+D44+D37+D30</f>
        <v>335654</v>
      </c>
      <c r="E52" s="99">
        <f t="shared" si="4"/>
        <v>0</v>
      </c>
      <c r="F52" s="100">
        <f t="shared" si="4"/>
        <v>1009200</v>
      </c>
      <c r="G52" s="100">
        <f t="shared" si="4"/>
        <v>10000</v>
      </c>
      <c r="H52" s="100">
        <f t="shared" si="4"/>
        <v>857171</v>
      </c>
      <c r="I52" s="100">
        <f t="shared" si="4"/>
        <v>10000</v>
      </c>
      <c r="J52" s="100">
        <f t="shared" si="4"/>
        <v>1330000</v>
      </c>
      <c r="K52" s="100">
        <f t="shared" si="4"/>
        <v>10000</v>
      </c>
      <c r="L52" s="100">
        <f t="shared" si="4"/>
        <v>1340000</v>
      </c>
    </row>
    <row r="53" spans="1:12" ht="0.75" customHeight="1">
      <c r="A53" s="21"/>
      <c r="B53" s="18"/>
      <c r="C53" s="17"/>
      <c r="D53" s="66"/>
      <c r="E53" s="66"/>
      <c r="F53" s="66"/>
      <c r="G53" s="66"/>
      <c r="H53" s="66"/>
      <c r="I53" s="48"/>
      <c r="J53" s="66"/>
      <c r="K53" s="66"/>
      <c r="L53" s="66"/>
    </row>
    <row r="54" spans="1:12" ht="13.5" customHeight="1">
      <c r="A54" s="21"/>
      <c r="B54" s="18">
        <v>61</v>
      </c>
      <c r="C54" s="17" t="s">
        <v>25</v>
      </c>
      <c r="D54" s="50"/>
      <c r="E54" s="65"/>
      <c r="F54" s="65"/>
      <c r="G54" s="65"/>
      <c r="H54" s="65"/>
      <c r="I54" s="65"/>
      <c r="J54" s="65"/>
      <c r="K54" s="65"/>
      <c r="L54" s="65"/>
    </row>
    <row r="55" spans="1:12" ht="13.5" customHeight="1">
      <c r="A55" s="21"/>
      <c r="B55" s="25">
        <v>45</v>
      </c>
      <c r="C55" s="17" t="s">
        <v>16</v>
      </c>
      <c r="D55" s="50"/>
      <c r="E55" s="65"/>
      <c r="F55" s="65"/>
      <c r="G55" s="65"/>
      <c r="H55" s="65"/>
      <c r="I55" s="65"/>
      <c r="J55" s="65"/>
      <c r="K55" s="65"/>
      <c r="L55" s="65"/>
    </row>
    <row r="56" spans="1:12" ht="13.5" customHeight="1">
      <c r="A56" s="21"/>
      <c r="B56" s="26" t="s">
        <v>26</v>
      </c>
      <c r="C56" s="17" t="s">
        <v>27</v>
      </c>
      <c r="D56" s="77">
        <v>0</v>
      </c>
      <c r="E56" s="110">
        <v>1834</v>
      </c>
      <c r="F56" s="77">
        <v>0</v>
      </c>
      <c r="G56" s="110">
        <v>2300</v>
      </c>
      <c r="H56" s="77">
        <v>0</v>
      </c>
      <c r="I56" s="110">
        <v>2300</v>
      </c>
      <c r="J56" s="77">
        <v>0</v>
      </c>
      <c r="K56" s="110">
        <v>2500</v>
      </c>
      <c r="L56" s="65">
        <f>SUM(J56:K56)</f>
        <v>2500</v>
      </c>
    </row>
    <row r="57" spans="1:12" ht="13.5" customHeight="1">
      <c r="A57" s="21"/>
      <c r="B57" s="26"/>
      <c r="C57" s="17"/>
      <c r="D57" s="50"/>
      <c r="E57" s="50"/>
      <c r="F57" s="50"/>
      <c r="G57" s="65"/>
      <c r="H57" s="50"/>
      <c r="I57" s="65"/>
      <c r="J57" s="50"/>
      <c r="K57" s="65"/>
      <c r="L57" s="65"/>
    </row>
    <row r="58" spans="1:12" ht="13.5" customHeight="1">
      <c r="A58" s="21"/>
      <c r="B58" s="25">
        <v>46</v>
      </c>
      <c r="C58" s="17" t="s">
        <v>19</v>
      </c>
      <c r="D58" s="50"/>
      <c r="E58" s="50"/>
      <c r="F58" s="50"/>
      <c r="G58" s="65"/>
      <c r="H58" s="50"/>
      <c r="I58" s="65"/>
      <c r="J58" s="50"/>
      <c r="K58" s="65"/>
      <c r="L58" s="65"/>
    </row>
    <row r="59" spans="1:12" ht="13.5" customHeight="1">
      <c r="A59" s="21"/>
      <c r="B59" s="26" t="s">
        <v>28</v>
      </c>
      <c r="C59" s="17" t="s">
        <v>27</v>
      </c>
      <c r="D59" s="77">
        <v>0</v>
      </c>
      <c r="E59" s="108">
        <v>490</v>
      </c>
      <c r="F59" s="77">
        <v>0</v>
      </c>
      <c r="G59" s="110">
        <v>1092</v>
      </c>
      <c r="H59" s="77">
        <v>0</v>
      </c>
      <c r="I59" s="110">
        <v>1092</v>
      </c>
      <c r="J59" s="77">
        <v>0</v>
      </c>
      <c r="K59" s="110">
        <v>1190</v>
      </c>
      <c r="L59" s="65">
        <f>SUM(J59:K59)</f>
        <v>1190</v>
      </c>
    </row>
    <row r="60" spans="1:12" ht="13.5" customHeight="1">
      <c r="A60" s="21"/>
      <c r="B60" s="26"/>
      <c r="C60" s="17"/>
      <c r="D60" s="50"/>
      <c r="E60" s="50"/>
      <c r="F60" s="50"/>
      <c r="G60" s="65"/>
      <c r="H60" s="50"/>
      <c r="I60" s="65"/>
      <c r="J60" s="50"/>
      <c r="K60" s="65"/>
      <c r="L60" s="65"/>
    </row>
    <row r="61" spans="1:12" ht="13.5" customHeight="1">
      <c r="A61" s="21"/>
      <c r="B61" s="25">
        <v>47</v>
      </c>
      <c r="C61" s="17" t="s">
        <v>21</v>
      </c>
      <c r="D61" s="50"/>
      <c r="E61" s="50"/>
      <c r="F61" s="50"/>
      <c r="G61" s="65"/>
      <c r="H61" s="50"/>
      <c r="I61" s="65"/>
      <c r="J61" s="50"/>
      <c r="K61" s="65"/>
      <c r="L61" s="65"/>
    </row>
    <row r="62" spans="1:12" ht="13.5" customHeight="1">
      <c r="A62" s="21"/>
      <c r="B62" s="26" t="s">
        <v>29</v>
      </c>
      <c r="C62" s="17" t="s">
        <v>27</v>
      </c>
      <c r="D62" s="77">
        <v>0</v>
      </c>
      <c r="E62" s="108">
        <v>596</v>
      </c>
      <c r="F62" s="77">
        <v>0</v>
      </c>
      <c r="G62" s="110">
        <v>1000</v>
      </c>
      <c r="H62" s="77">
        <v>0</v>
      </c>
      <c r="I62" s="110">
        <v>1000</v>
      </c>
      <c r="J62" s="77">
        <v>0</v>
      </c>
      <c r="K62" s="110">
        <v>1090</v>
      </c>
      <c r="L62" s="65">
        <f>SUM(J62:K62)</f>
        <v>1090</v>
      </c>
    </row>
    <row r="63" spans="1:12" ht="13.5" customHeight="1">
      <c r="A63" s="21"/>
      <c r="B63" s="25"/>
      <c r="C63" s="17"/>
      <c r="D63" s="66"/>
      <c r="E63" s="66"/>
      <c r="F63" s="66"/>
      <c r="G63" s="49"/>
      <c r="H63" s="66"/>
      <c r="I63" s="49"/>
      <c r="J63" s="66"/>
      <c r="K63" s="49"/>
      <c r="L63" s="49"/>
    </row>
    <row r="64" spans="1:12" ht="13.5" customHeight="1">
      <c r="A64" s="21"/>
      <c r="B64" s="25">
        <v>48</v>
      </c>
      <c r="C64" s="17" t="s">
        <v>23</v>
      </c>
      <c r="D64" s="50"/>
      <c r="E64" s="50"/>
      <c r="F64" s="50"/>
      <c r="G64" s="65"/>
      <c r="H64" s="50"/>
      <c r="I64" s="65"/>
      <c r="J64" s="50"/>
      <c r="K64" s="65"/>
      <c r="L64" s="65"/>
    </row>
    <row r="65" spans="1:12" ht="13.5" customHeight="1">
      <c r="A65" s="21"/>
      <c r="B65" s="26" t="s">
        <v>30</v>
      </c>
      <c r="C65" s="17" t="s">
        <v>27</v>
      </c>
      <c r="D65" s="77">
        <v>0</v>
      </c>
      <c r="E65" s="108">
        <v>368</v>
      </c>
      <c r="F65" s="77">
        <v>0</v>
      </c>
      <c r="G65" s="110">
        <v>1000</v>
      </c>
      <c r="H65" s="77">
        <v>0</v>
      </c>
      <c r="I65" s="110">
        <v>1000</v>
      </c>
      <c r="J65" s="77">
        <v>0</v>
      </c>
      <c r="K65" s="110">
        <v>1090</v>
      </c>
      <c r="L65" s="65">
        <f>SUM(J65:K65)</f>
        <v>1090</v>
      </c>
    </row>
    <row r="66" spans="1:12" ht="13.5" customHeight="1">
      <c r="A66" s="21" t="s">
        <v>10</v>
      </c>
      <c r="B66" s="18">
        <v>61</v>
      </c>
      <c r="C66" s="17" t="s">
        <v>25</v>
      </c>
      <c r="D66" s="99">
        <f aca="true" t="shared" si="5" ref="D66:L66">D65+D62+D59+D56</f>
        <v>0</v>
      </c>
      <c r="E66" s="101">
        <f t="shared" si="5"/>
        <v>3288</v>
      </c>
      <c r="F66" s="99">
        <f>F65+F62+F59+F56</f>
        <v>0</v>
      </c>
      <c r="G66" s="101">
        <f>G65+G62+G59+G56</f>
        <v>5392</v>
      </c>
      <c r="H66" s="99">
        <f t="shared" si="5"/>
        <v>0</v>
      </c>
      <c r="I66" s="101">
        <f t="shared" si="5"/>
        <v>5392</v>
      </c>
      <c r="J66" s="99">
        <f t="shared" si="5"/>
        <v>0</v>
      </c>
      <c r="K66" s="101">
        <f t="shared" si="5"/>
        <v>5870</v>
      </c>
      <c r="L66" s="101">
        <f t="shared" si="5"/>
        <v>5870</v>
      </c>
    </row>
    <row r="67" spans="1:12" ht="13.5" customHeight="1">
      <c r="A67" s="21" t="s">
        <v>10</v>
      </c>
      <c r="B67" s="40">
        <v>1.103</v>
      </c>
      <c r="C67" s="19" t="s">
        <v>14</v>
      </c>
      <c r="D67" s="102">
        <f aca="true" t="shared" si="6" ref="D67:L67">D66+D52</f>
        <v>335654</v>
      </c>
      <c r="E67" s="102">
        <f t="shared" si="6"/>
        <v>3288</v>
      </c>
      <c r="F67" s="105">
        <f>F66+F52</f>
        <v>1009200</v>
      </c>
      <c r="G67" s="102">
        <f>G66+G52</f>
        <v>15392</v>
      </c>
      <c r="H67" s="102">
        <f t="shared" si="6"/>
        <v>857171</v>
      </c>
      <c r="I67" s="102">
        <f t="shared" si="6"/>
        <v>15392</v>
      </c>
      <c r="J67" s="105">
        <f t="shared" si="6"/>
        <v>1330000</v>
      </c>
      <c r="K67" s="102">
        <f t="shared" si="6"/>
        <v>15870</v>
      </c>
      <c r="L67" s="102">
        <f t="shared" si="6"/>
        <v>1345870</v>
      </c>
    </row>
    <row r="68" spans="1:12" ht="13.5" customHeight="1">
      <c r="A68" s="21" t="s">
        <v>10</v>
      </c>
      <c r="B68" s="27">
        <v>1</v>
      </c>
      <c r="C68" s="17" t="s">
        <v>13</v>
      </c>
      <c r="D68" s="102">
        <f aca="true" t="shared" si="7" ref="D68:L68">D67</f>
        <v>335654</v>
      </c>
      <c r="E68" s="102">
        <f t="shared" si="7"/>
        <v>3288</v>
      </c>
      <c r="F68" s="105">
        <f>F67</f>
        <v>1009200</v>
      </c>
      <c r="G68" s="102">
        <f>G67</f>
        <v>15392</v>
      </c>
      <c r="H68" s="102">
        <f t="shared" si="7"/>
        <v>857171</v>
      </c>
      <c r="I68" s="102">
        <f t="shared" si="7"/>
        <v>15392</v>
      </c>
      <c r="J68" s="105">
        <f t="shared" si="7"/>
        <v>1330000</v>
      </c>
      <c r="K68" s="102">
        <f t="shared" si="7"/>
        <v>15870</v>
      </c>
      <c r="L68" s="102">
        <f t="shared" si="7"/>
        <v>1345870</v>
      </c>
    </row>
    <row r="69" spans="1:12" ht="13.5" customHeight="1">
      <c r="A69" s="21"/>
      <c r="B69" s="27"/>
      <c r="C69" s="17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3.5" customHeight="1">
      <c r="A70" s="21"/>
      <c r="B70" s="18">
        <v>80</v>
      </c>
      <c r="C70" s="17" t="s">
        <v>31</v>
      </c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3.5" customHeight="1">
      <c r="A71" s="21"/>
      <c r="B71" s="41">
        <v>80.001</v>
      </c>
      <c r="C71" s="19" t="s">
        <v>128</v>
      </c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3.5" customHeight="1">
      <c r="A72" s="21"/>
      <c r="B72" s="27">
        <v>20</v>
      </c>
      <c r="C72" s="17" t="s">
        <v>32</v>
      </c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3.5" customHeight="1">
      <c r="A73" s="21"/>
      <c r="B73" s="27">
        <v>44</v>
      </c>
      <c r="C73" s="17" t="s">
        <v>18</v>
      </c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3.5" customHeight="1">
      <c r="A74" s="21"/>
      <c r="B74" s="26" t="s">
        <v>33</v>
      </c>
      <c r="C74" s="17" t="s">
        <v>34</v>
      </c>
      <c r="D74" s="90">
        <v>13490</v>
      </c>
      <c r="E74" s="107">
        <v>12065</v>
      </c>
      <c r="F74" s="68">
        <v>8737</v>
      </c>
      <c r="G74" s="107">
        <v>14565</v>
      </c>
      <c r="H74" s="90">
        <v>12013</v>
      </c>
      <c r="I74" s="107">
        <v>14565</v>
      </c>
      <c r="J74" s="68">
        <v>11108</v>
      </c>
      <c r="K74" s="107">
        <v>16800</v>
      </c>
      <c r="L74" s="49">
        <f aca="true" t="shared" si="8" ref="L74:L80">SUM(J74:K74)</f>
        <v>27908</v>
      </c>
    </row>
    <row r="75" spans="1:12" ht="13.5" customHeight="1">
      <c r="A75" s="21"/>
      <c r="B75" s="26" t="s">
        <v>35</v>
      </c>
      <c r="C75" s="17" t="s">
        <v>36</v>
      </c>
      <c r="D75" s="68">
        <v>6010</v>
      </c>
      <c r="E75" s="70">
        <v>0</v>
      </c>
      <c r="F75" s="68">
        <v>4386</v>
      </c>
      <c r="G75" s="70">
        <v>0</v>
      </c>
      <c r="H75" s="68">
        <v>9006</v>
      </c>
      <c r="I75" s="70">
        <v>0</v>
      </c>
      <c r="J75" s="68">
        <v>8030</v>
      </c>
      <c r="K75" s="70">
        <v>0</v>
      </c>
      <c r="L75" s="67">
        <f t="shared" si="8"/>
        <v>8030</v>
      </c>
    </row>
    <row r="76" spans="1:12" ht="13.5" customHeight="1">
      <c r="A76" s="21"/>
      <c r="B76" s="26" t="s">
        <v>37</v>
      </c>
      <c r="C76" s="17" t="s">
        <v>38</v>
      </c>
      <c r="D76" s="90">
        <v>508</v>
      </c>
      <c r="E76" s="67">
        <v>57</v>
      </c>
      <c r="F76" s="68">
        <v>1</v>
      </c>
      <c r="G76" s="107">
        <v>257</v>
      </c>
      <c r="H76" s="90">
        <v>401</v>
      </c>
      <c r="I76" s="107">
        <v>257</v>
      </c>
      <c r="J76" s="78">
        <v>0</v>
      </c>
      <c r="K76" s="107">
        <v>280</v>
      </c>
      <c r="L76" s="49">
        <f t="shared" si="8"/>
        <v>280</v>
      </c>
    </row>
    <row r="77" spans="1:12" ht="13.5" customHeight="1">
      <c r="A77" s="21"/>
      <c r="B77" s="26" t="s">
        <v>39</v>
      </c>
      <c r="C77" s="17" t="s">
        <v>40</v>
      </c>
      <c r="D77" s="90">
        <v>1198</v>
      </c>
      <c r="E77" s="107">
        <v>156</v>
      </c>
      <c r="F77" s="68">
        <v>1</v>
      </c>
      <c r="G77" s="107">
        <v>1186</v>
      </c>
      <c r="H77" s="90">
        <v>1501</v>
      </c>
      <c r="I77" s="107">
        <v>1186</v>
      </c>
      <c r="J77" s="78">
        <v>0</v>
      </c>
      <c r="K77" s="107">
        <v>1200</v>
      </c>
      <c r="L77" s="49">
        <f t="shared" si="8"/>
        <v>1200</v>
      </c>
    </row>
    <row r="78" spans="1:12" ht="13.5" customHeight="1">
      <c r="A78" s="21"/>
      <c r="B78" s="26" t="s">
        <v>41</v>
      </c>
      <c r="C78" s="17" t="s">
        <v>129</v>
      </c>
      <c r="D78" s="90">
        <v>164</v>
      </c>
      <c r="E78" s="67">
        <v>92</v>
      </c>
      <c r="F78" s="68">
        <v>1</v>
      </c>
      <c r="G78" s="70">
        <v>0</v>
      </c>
      <c r="H78" s="90">
        <v>201</v>
      </c>
      <c r="I78" s="70">
        <v>0</v>
      </c>
      <c r="J78" s="78">
        <v>0</v>
      </c>
      <c r="K78" s="70">
        <v>0</v>
      </c>
      <c r="L78" s="70">
        <f t="shared" si="8"/>
        <v>0</v>
      </c>
    </row>
    <row r="79" spans="1:12" ht="13.5" customHeight="1">
      <c r="A79" s="21"/>
      <c r="B79" s="26" t="s">
        <v>108</v>
      </c>
      <c r="C79" s="17" t="s">
        <v>60</v>
      </c>
      <c r="D79" s="70">
        <v>0</v>
      </c>
      <c r="E79" s="70">
        <v>0</v>
      </c>
      <c r="F79" s="78">
        <v>0</v>
      </c>
      <c r="G79" s="70">
        <v>0</v>
      </c>
      <c r="H79" s="78">
        <v>0</v>
      </c>
      <c r="I79" s="70">
        <v>0</v>
      </c>
      <c r="J79" s="78">
        <v>0</v>
      </c>
      <c r="K79" s="70">
        <v>0</v>
      </c>
      <c r="L79" s="70">
        <f t="shared" si="8"/>
        <v>0</v>
      </c>
    </row>
    <row r="80" spans="1:12" ht="12.75">
      <c r="A80" s="21"/>
      <c r="B80" s="26" t="s">
        <v>42</v>
      </c>
      <c r="C80" s="17" t="s">
        <v>43</v>
      </c>
      <c r="D80" s="108">
        <v>1799</v>
      </c>
      <c r="E80" s="70">
        <v>0</v>
      </c>
      <c r="F80" s="109">
        <v>1</v>
      </c>
      <c r="G80" s="107">
        <v>1000</v>
      </c>
      <c r="H80" s="108">
        <v>851</v>
      </c>
      <c r="I80" s="110">
        <v>1000</v>
      </c>
      <c r="J80" s="77">
        <v>0</v>
      </c>
      <c r="K80" s="107">
        <v>1090</v>
      </c>
      <c r="L80" s="65">
        <f t="shared" si="8"/>
        <v>1090</v>
      </c>
    </row>
    <row r="81" spans="1:12" ht="12.75">
      <c r="A81" s="21" t="s">
        <v>10</v>
      </c>
      <c r="B81" s="27">
        <v>44</v>
      </c>
      <c r="C81" s="17" t="s">
        <v>18</v>
      </c>
      <c r="D81" s="101">
        <f aca="true" t="shared" si="9" ref="D81:L81">SUM(D74:D80)</f>
        <v>23169</v>
      </c>
      <c r="E81" s="101">
        <f t="shared" si="9"/>
        <v>12370</v>
      </c>
      <c r="F81" s="100">
        <f>SUM(F74:F80)</f>
        <v>13127</v>
      </c>
      <c r="G81" s="101">
        <f>SUM(G74:G80)</f>
        <v>17008</v>
      </c>
      <c r="H81" s="101">
        <f t="shared" si="9"/>
        <v>23973</v>
      </c>
      <c r="I81" s="101">
        <f t="shared" si="9"/>
        <v>17008</v>
      </c>
      <c r="J81" s="100">
        <f t="shared" si="9"/>
        <v>19138</v>
      </c>
      <c r="K81" s="101">
        <f t="shared" si="9"/>
        <v>19370</v>
      </c>
      <c r="L81" s="101">
        <f t="shared" si="9"/>
        <v>38508</v>
      </c>
    </row>
    <row r="82" spans="1:12" ht="9.75" customHeight="1">
      <c r="A82" s="21"/>
      <c r="B82" s="27"/>
      <c r="C82" s="17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21"/>
      <c r="B83" s="27">
        <v>45</v>
      </c>
      <c r="C83" s="17" t="s">
        <v>16</v>
      </c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21"/>
      <c r="B84" s="27" t="s">
        <v>44</v>
      </c>
      <c r="C84" s="17" t="s">
        <v>34</v>
      </c>
      <c r="D84" s="107">
        <v>6313</v>
      </c>
      <c r="E84" s="70">
        <v>0</v>
      </c>
      <c r="F84" s="68">
        <v>4344</v>
      </c>
      <c r="G84" s="70">
        <v>0</v>
      </c>
      <c r="H84" s="90">
        <v>4944</v>
      </c>
      <c r="I84" s="70">
        <v>0</v>
      </c>
      <c r="J84" s="68">
        <v>4700</v>
      </c>
      <c r="K84" s="70">
        <v>0</v>
      </c>
      <c r="L84" s="67">
        <f>SUM(J84:K84)</f>
        <v>4700</v>
      </c>
    </row>
    <row r="85" spans="1:12" ht="12.75">
      <c r="A85" s="45"/>
      <c r="B85" s="47" t="s">
        <v>87</v>
      </c>
      <c r="C85" s="46" t="s">
        <v>36</v>
      </c>
      <c r="D85" s="103">
        <v>3641</v>
      </c>
      <c r="E85" s="79">
        <v>0</v>
      </c>
      <c r="F85" s="94">
        <v>2820</v>
      </c>
      <c r="G85" s="79">
        <v>0</v>
      </c>
      <c r="H85" s="94">
        <v>5831</v>
      </c>
      <c r="I85" s="79">
        <v>0</v>
      </c>
      <c r="J85" s="94">
        <v>4300</v>
      </c>
      <c r="K85" s="79">
        <v>0</v>
      </c>
      <c r="L85" s="103">
        <f>SUM(J85:K85)</f>
        <v>4300</v>
      </c>
    </row>
    <row r="86" spans="1:12" ht="13.5" customHeight="1">
      <c r="A86" s="21"/>
      <c r="B86" s="27" t="s">
        <v>45</v>
      </c>
      <c r="C86" s="17" t="s">
        <v>38</v>
      </c>
      <c r="D86" s="110">
        <v>51</v>
      </c>
      <c r="E86" s="76">
        <v>0</v>
      </c>
      <c r="F86" s="68">
        <v>20</v>
      </c>
      <c r="G86" s="76">
        <v>0</v>
      </c>
      <c r="H86" s="90">
        <v>50</v>
      </c>
      <c r="I86" s="76">
        <v>0</v>
      </c>
      <c r="J86" s="78">
        <v>0</v>
      </c>
      <c r="K86" s="76">
        <v>0</v>
      </c>
      <c r="L86" s="76">
        <f>SUM(J86:K86)</f>
        <v>0</v>
      </c>
    </row>
    <row r="87" spans="1:12" ht="13.5" customHeight="1">
      <c r="A87" s="21"/>
      <c r="B87" s="27" t="s">
        <v>46</v>
      </c>
      <c r="C87" s="17" t="s">
        <v>40</v>
      </c>
      <c r="D87" s="110">
        <v>150</v>
      </c>
      <c r="E87" s="76">
        <v>0</v>
      </c>
      <c r="F87" s="68">
        <v>120</v>
      </c>
      <c r="G87" s="76">
        <v>0</v>
      </c>
      <c r="H87" s="90">
        <v>300</v>
      </c>
      <c r="I87" s="76">
        <v>0</v>
      </c>
      <c r="J87" s="78">
        <v>0</v>
      </c>
      <c r="K87" s="76">
        <v>0</v>
      </c>
      <c r="L87" s="76">
        <f>SUM(J87:K87)</f>
        <v>0</v>
      </c>
    </row>
    <row r="88" spans="1:12" ht="13.5" customHeight="1">
      <c r="A88" s="21" t="s">
        <v>10</v>
      </c>
      <c r="B88" s="27">
        <v>45</v>
      </c>
      <c r="C88" s="17" t="s">
        <v>16</v>
      </c>
      <c r="D88" s="100">
        <f aca="true" t="shared" si="10" ref="D88:L88">SUM(D84:D87)</f>
        <v>10155</v>
      </c>
      <c r="E88" s="99">
        <f t="shared" si="10"/>
        <v>0</v>
      </c>
      <c r="F88" s="100">
        <f>SUM(F84:F87)</f>
        <v>7304</v>
      </c>
      <c r="G88" s="99">
        <f>SUM(G84:G87)</f>
        <v>0</v>
      </c>
      <c r="H88" s="100">
        <f t="shared" si="10"/>
        <v>11125</v>
      </c>
      <c r="I88" s="99">
        <f t="shared" si="10"/>
        <v>0</v>
      </c>
      <c r="J88" s="100">
        <f t="shared" si="10"/>
        <v>9000</v>
      </c>
      <c r="K88" s="99">
        <f t="shared" si="10"/>
        <v>0</v>
      </c>
      <c r="L88" s="100">
        <f t="shared" si="10"/>
        <v>9000</v>
      </c>
    </row>
    <row r="89" spans="1:12" ht="13.5" customHeight="1">
      <c r="A89" s="21"/>
      <c r="B89" s="27"/>
      <c r="C89" s="17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3.5" customHeight="1">
      <c r="A90" s="21"/>
      <c r="B90" s="27">
        <v>47</v>
      </c>
      <c r="C90" s="17" t="s">
        <v>21</v>
      </c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3.5" customHeight="1">
      <c r="A91" s="21"/>
      <c r="B91" s="27" t="s">
        <v>47</v>
      </c>
      <c r="C91" s="17" t="s">
        <v>34</v>
      </c>
      <c r="D91" s="110">
        <v>2659</v>
      </c>
      <c r="E91" s="76">
        <v>0</v>
      </c>
      <c r="F91" s="68">
        <v>2430</v>
      </c>
      <c r="G91" s="76">
        <v>0</v>
      </c>
      <c r="H91" s="90">
        <v>4690</v>
      </c>
      <c r="I91" s="76">
        <v>0</v>
      </c>
      <c r="J91" s="68">
        <v>2600</v>
      </c>
      <c r="K91" s="76">
        <v>0</v>
      </c>
      <c r="L91" s="98">
        <f>SUM(J91:K91)</f>
        <v>2600</v>
      </c>
    </row>
    <row r="92" spans="1:12" ht="13.5" customHeight="1">
      <c r="A92" s="21"/>
      <c r="B92" s="27" t="s">
        <v>48</v>
      </c>
      <c r="C92" s="17" t="s">
        <v>36</v>
      </c>
      <c r="D92" s="98">
        <v>2723</v>
      </c>
      <c r="E92" s="76">
        <v>0</v>
      </c>
      <c r="F92" s="68">
        <v>1270</v>
      </c>
      <c r="G92" s="76">
        <v>0</v>
      </c>
      <c r="H92" s="68">
        <v>3816</v>
      </c>
      <c r="I92" s="76">
        <v>0</v>
      </c>
      <c r="J92" s="68">
        <v>2100</v>
      </c>
      <c r="K92" s="76">
        <v>0</v>
      </c>
      <c r="L92" s="98">
        <f>SUM(J92:K92)</f>
        <v>2100</v>
      </c>
    </row>
    <row r="93" spans="1:12" ht="13.5" customHeight="1">
      <c r="A93" s="21"/>
      <c r="B93" s="27" t="s">
        <v>49</v>
      </c>
      <c r="C93" s="17" t="s">
        <v>38</v>
      </c>
      <c r="D93" s="110">
        <v>50</v>
      </c>
      <c r="E93" s="76">
        <v>0</v>
      </c>
      <c r="F93" s="68">
        <v>20</v>
      </c>
      <c r="G93" s="76">
        <v>0</v>
      </c>
      <c r="H93" s="90">
        <v>50</v>
      </c>
      <c r="I93" s="76">
        <v>0</v>
      </c>
      <c r="J93" s="78">
        <v>0</v>
      </c>
      <c r="K93" s="76">
        <v>0</v>
      </c>
      <c r="L93" s="76">
        <f>SUM(J93:K93)</f>
        <v>0</v>
      </c>
    </row>
    <row r="94" spans="1:12" ht="13.5" customHeight="1">
      <c r="A94" s="21"/>
      <c r="B94" s="27" t="s">
        <v>50</v>
      </c>
      <c r="C94" s="17" t="s">
        <v>40</v>
      </c>
      <c r="D94" s="110">
        <v>139</v>
      </c>
      <c r="E94" s="76">
        <v>0</v>
      </c>
      <c r="F94" s="68">
        <v>80</v>
      </c>
      <c r="G94" s="76">
        <v>0</v>
      </c>
      <c r="H94" s="90">
        <v>280</v>
      </c>
      <c r="I94" s="76">
        <v>0</v>
      </c>
      <c r="J94" s="78">
        <v>0</v>
      </c>
      <c r="K94" s="76">
        <v>0</v>
      </c>
      <c r="L94" s="76">
        <f>SUM(J94:K94)</f>
        <v>0</v>
      </c>
    </row>
    <row r="95" spans="1:12" ht="13.5" customHeight="1">
      <c r="A95" s="21" t="s">
        <v>10</v>
      </c>
      <c r="B95" s="27">
        <v>47</v>
      </c>
      <c r="C95" s="17" t="s">
        <v>21</v>
      </c>
      <c r="D95" s="100">
        <f aca="true" t="shared" si="11" ref="D95:L95">SUM(D91:D94)</f>
        <v>5571</v>
      </c>
      <c r="E95" s="99">
        <f t="shared" si="11"/>
        <v>0</v>
      </c>
      <c r="F95" s="100">
        <f>SUM(F91:F94)</f>
        <v>3800</v>
      </c>
      <c r="G95" s="99">
        <f>SUM(G91:G94)</f>
        <v>0</v>
      </c>
      <c r="H95" s="100">
        <f t="shared" si="11"/>
        <v>8836</v>
      </c>
      <c r="I95" s="99">
        <f t="shared" si="11"/>
        <v>0</v>
      </c>
      <c r="J95" s="100">
        <f t="shared" si="11"/>
        <v>4700</v>
      </c>
      <c r="K95" s="99">
        <f t="shared" si="11"/>
        <v>0</v>
      </c>
      <c r="L95" s="100">
        <f t="shared" si="11"/>
        <v>4700</v>
      </c>
    </row>
    <row r="96" spans="1:12" ht="13.5" customHeight="1">
      <c r="A96" s="21"/>
      <c r="B96" s="27"/>
      <c r="C96" s="17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3.5" customHeight="1">
      <c r="A97" s="21"/>
      <c r="B97" s="27">
        <v>48</v>
      </c>
      <c r="C97" s="17" t="s">
        <v>23</v>
      </c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3.5" customHeight="1">
      <c r="A98" s="21"/>
      <c r="B98" s="27" t="s">
        <v>51</v>
      </c>
      <c r="C98" s="17" t="s">
        <v>34</v>
      </c>
      <c r="D98" s="110">
        <v>8635</v>
      </c>
      <c r="E98" s="76">
        <v>0</v>
      </c>
      <c r="F98" s="98">
        <v>5900</v>
      </c>
      <c r="G98" s="76">
        <v>0</v>
      </c>
      <c r="H98" s="110">
        <v>7000</v>
      </c>
      <c r="I98" s="76">
        <v>0</v>
      </c>
      <c r="J98" s="98">
        <v>6000</v>
      </c>
      <c r="K98" s="76">
        <v>0</v>
      </c>
      <c r="L98" s="98">
        <f>SUM(J98:K98)</f>
        <v>6000</v>
      </c>
    </row>
    <row r="99" spans="1:12" ht="13.5" customHeight="1">
      <c r="A99" s="21"/>
      <c r="B99" s="27" t="s">
        <v>52</v>
      </c>
      <c r="C99" s="17" t="s">
        <v>36</v>
      </c>
      <c r="D99" s="98">
        <v>2009</v>
      </c>
      <c r="E99" s="76">
        <v>0</v>
      </c>
      <c r="F99" s="98">
        <v>1620</v>
      </c>
      <c r="G99" s="76">
        <v>0</v>
      </c>
      <c r="H99" s="98">
        <v>3019</v>
      </c>
      <c r="I99" s="76">
        <v>0</v>
      </c>
      <c r="J99" s="98">
        <v>2500</v>
      </c>
      <c r="K99" s="76">
        <v>0</v>
      </c>
      <c r="L99" s="98">
        <f>SUM(J99:K99)</f>
        <v>2500</v>
      </c>
    </row>
    <row r="100" spans="1:12" ht="13.5" customHeight="1">
      <c r="A100" s="21"/>
      <c r="B100" s="27" t="s">
        <v>53</v>
      </c>
      <c r="C100" s="17" t="s">
        <v>38</v>
      </c>
      <c r="D100" s="107">
        <v>51</v>
      </c>
      <c r="E100" s="70">
        <v>0</v>
      </c>
      <c r="F100" s="67">
        <v>20</v>
      </c>
      <c r="G100" s="70">
        <v>0</v>
      </c>
      <c r="H100" s="107">
        <v>40</v>
      </c>
      <c r="I100" s="70">
        <v>0</v>
      </c>
      <c r="J100" s="70">
        <v>0</v>
      </c>
      <c r="K100" s="70">
        <v>0</v>
      </c>
      <c r="L100" s="70">
        <f>SUM(J100:K100)</f>
        <v>0</v>
      </c>
    </row>
    <row r="101" spans="1:12" ht="13.5" customHeight="1">
      <c r="A101" s="21"/>
      <c r="B101" s="27" t="s">
        <v>54</v>
      </c>
      <c r="C101" s="17" t="s">
        <v>40</v>
      </c>
      <c r="D101" s="107">
        <v>151</v>
      </c>
      <c r="E101" s="70">
        <v>0</v>
      </c>
      <c r="F101" s="67">
        <v>109</v>
      </c>
      <c r="G101" s="70">
        <v>0</v>
      </c>
      <c r="H101" s="107">
        <v>279</v>
      </c>
      <c r="I101" s="70">
        <v>0</v>
      </c>
      <c r="J101" s="70">
        <v>0</v>
      </c>
      <c r="K101" s="70">
        <v>0</v>
      </c>
      <c r="L101" s="70">
        <f>SUM(J101:K101)</f>
        <v>0</v>
      </c>
    </row>
    <row r="102" spans="1:12" ht="13.5" customHeight="1">
      <c r="A102" s="21" t="s">
        <v>10</v>
      </c>
      <c r="B102" s="27">
        <v>48</v>
      </c>
      <c r="C102" s="17" t="s">
        <v>23</v>
      </c>
      <c r="D102" s="100">
        <f aca="true" t="shared" si="12" ref="D102:L102">SUM(D98:D101)</f>
        <v>10846</v>
      </c>
      <c r="E102" s="99">
        <f t="shared" si="12"/>
        <v>0</v>
      </c>
      <c r="F102" s="100">
        <f>SUM(F98:F101)</f>
        <v>7649</v>
      </c>
      <c r="G102" s="99">
        <f>SUM(G98:G101)</f>
        <v>0</v>
      </c>
      <c r="H102" s="100">
        <f t="shared" si="12"/>
        <v>10338</v>
      </c>
      <c r="I102" s="99">
        <f t="shared" si="12"/>
        <v>0</v>
      </c>
      <c r="J102" s="100">
        <f t="shared" si="12"/>
        <v>8500</v>
      </c>
      <c r="K102" s="99">
        <f t="shared" si="12"/>
        <v>0</v>
      </c>
      <c r="L102" s="100">
        <f t="shared" si="12"/>
        <v>8500</v>
      </c>
    </row>
    <row r="103" spans="1:12" ht="13.5" customHeight="1">
      <c r="A103" s="21"/>
      <c r="B103" s="27"/>
      <c r="C103" s="17"/>
      <c r="D103" s="66"/>
      <c r="E103" s="68"/>
      <c r="F103" s="68"/>
      <c r="G103" s="69"/>
      <c r="H103" s="68"/>
      <c r="I103" s="68"/>
      <c r="J103" s="68"/>
      <c r="K103" s="69"/>
      <c r="L103" s="68"/>
    </row>
    <row r="104" spans="1:12" ht="13.5" customHeight="1">
      <c r="A104" s="21"/>
      <c r="B104" s="27">
        <v>53</v>
      </c>
      <c r="C104" s="17" t="s">
        <v>55</v>
      </c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3.5" customHeight="1">
      <c r="A105" s="21"/>
      <c r="B105" s="27" t="s">
        <v>56</v>
      </c>
      <c r="C105" s="17" t="s">
        <v>34</v>
      </c>
      <c r="D105" s="107">
        <v>7773</v>
      </c>
      <c r="E105" s="70">
        <v>0</v>
      </c>
      <c r="F105" s="68">
        <v>5085</v>
      </c>
      <c r="G105" s="70">
        <v>0</v>
      </c>
      <c r="H105" s="90">
        <v>7885</v>
      </c>
      <c r="I105" s="70">
        <v>0</v>
      </c>
      <c r="J105" s="68">
        <v>5000</v>
      </c>
      <c r="K105" s="70">
        <v>0</v>
      </c>
      <c r="L105" s="67">
        <f>SUM(J105:K105)</f>
        <v>5000</v>
      </c>
    </row>
    <row r="106" spans="1:12" ht="13.5" customHeight="1">
      <c r="A106" s="21"/>
      <c r="B106" s="27" t="s">
        <v>57</v>
      </c>
      <c r="C106" s="17" t="s">
        <v>36</v>
      </c>
      <c r="D106" s="67">
        <v>3279</v>
      </c>
      <c r="E106" s="70">
        <v>0</v>
      </c>
      <c r="F106" s="68">
        <v>2404</v>
      </c>
      <c r="G106" s="70">
        <v>0</v>
      </c>
      <c r="H106" s="68">
        <v>4328</v>
      </c>
      <c r="I106" s="70">
        <v>0</v>
      </c>
      <c r="J106" s="68">
        <v>4000</v>
      </c>
      <c r="K106" s="70">
        <v>0</v>
      </c>
      <c r="L106" s="67">
        <f>SUM(J106:K106)</f>
        <v>4000</v>
      </c>
    </row>
    <row r="107" spans="1:12" ht="13.5" customHeight="1">
      <c r="A107" s="21"/>
      <c r="B107" s="27" t="s">
        <v>58</v>
      </c>
      <c r="C107" s="17" t="s">
        <v>38</v>
      </c>
      <c r="D107" s="107">
        <v>51</v>
      </c>
      <c r="E107" s="70">
        <v>0</v>
      </c>
      <c r="F107" s="68">
        <v>20</v>
      </c>
      <c r="G107" s="70">
        <v>0</v>
      </c>
      <c r="H107" s="90">
        <v>50</v>
      </c>
      <c r="I107" s="70">
        <v>0</v>
      </c>
      <c r="J107" s="78">
        <v>0</v>
      </c>
      <c r="K107" s="70">
        <v>0</v>
      </c>
      <c r="L107" s="70">
        <f>SUM(J107:K107)</f>
        <v>0</v>
      </c>
    </row>
    <row r="108" spans="1:12" ht="13.5" customHeight="1">
      <c r="A108" s="21"/>
      <c r="B108" s="27" t="s">
        <v>59</v>
      </c>
      <c r="C108" s="17" t="s">
        <v>40</v>
      </c>
      <c r="D108" s="111">
        <v>150</v>
      </c>
      <c r="E108" s="79">
        <v>0</v>
      </c>
      <c r="F108" s="94">
        <v>100</v>
      </c>
      <c r="G108" s="79">
        <v>0</v>
      </c>
      <c r="H108" s="95">
        <v>290</v>
      </c>
      <c r="I108" s="79">
        <v>0</v>
      </c>
      <c r="J108" s="80">
        <v>0</v>
      </c>
      <c r="K108" s="79">
        <v>0</v>
      </c>
      <c r="L108" s="79">
        <f>SUM(J108:K108)</f>
        <v>0</v>
      </c>
    </row>
    <row r="109" spans="1:12" ht="13.5" customHeight="1">
      <c r="A109" s="21" t="s">
        <v>10</v>
      </c>
      <c r="B109" s="27">
        <v>53</v>
      </c>
      <c r="C109" s="17" t="s">
        <v>55</v>
      </c>
      <c r="D109" s="94">
        <f aca="true" t="shared" si="13" ref="D109:L109">SUM(D105:D108)</f>
        <v>11253</v>
      </c>
      <c r="E109" s="80">
        <f t="shared" si="13"/>
        <v>0</v>
      </c>
      <c r="F109" s="94">
        <f>SUM(F105:F108)</f>
        <v>7609</v>
      </c>
      <c r="G109" s="80">
        <f>SUM(G105:G108)</f>
        <v>0</v>
      </c>
      <c r="H109" s="94">
        <f t="shared" si="13"/>
        <v>12553</v>
      </c>
      <c r="I109" s="80">
        <f t="shared" si="13"/>
        <v>0</v>
      </c>
      <c r="J109" s="94">
        <f t="shared" si="13"/>
        <v>9000</v>
      </c>
      <c r="K109" s="80">
        <f t="shared" si="13"/>
        <v>0</v>
      </c>
      <c r="L109" s="94">
        <f t="shared" si="13"/>
        <v>9000</v>
      </c>
    </row>
    <row r="110" spans="1:12" ht="13.5" customHeight="1">
      <c r="A110" s="21" t="s">
        <v>10</v>
      </c>
      <c r="B110" s="27">
        <v>20</v>
      </c>
      <c r="C110" s="17" t="s">
        <v>32</v>
      </c>
      <c r="D110" s="101">
        <f>D109+D102+D95+D88+D81</f>
        <v>60994</v>
      </c>
      <c r="E110" s="101">
        <f aca="true" t="shared" si="14" ref="E110:L110">E109+E102+E95+E88+E81</f>
        <v>12370</v>
      </c>
      <c r="F110" s="101">
        <f>F109+F102+F95+F88+F81</f>
        <v>39489</v>
      </c>
      <c r="G110" s="101">
        <f>G109+G102+G95+G88+G81</f>
        <v>17008</v>
      </c>
      <c r="H110" s="101">
        <f t="shared" si="14"/>
        <v>66825</v>
      </c>
      <c r="I110" s="101">
        <f t="shared" si="14"/>
        <v>17008</v>
      </c>
      <c r="J110" s="100">
        <f t="shared" si="14"/>
        <v>50338</v>
      </c>
      <c r="K110" s="101">
        <f t="shared" si="14"/>
        <v>19370</v>
      </c>
      <c r="L110" s="101">
        <f t="shared" si="14"/>
        <v>69708</v>
      </c>
    </row>
    <row r="111" spans="1:12" ht="13.5" customHeight="1">
      <c r="A111" s="21" t="s">
        <v>10</v>
      </c>
      <c r="B111" s="41">
        <v>80.001</v>
      </c>
      <c r="C111" s="19" t="s">
        <v>128</v>
      </c>
      <c r="D111" s="102">
        <f aca="true" t="shared" si="15" ref="D111:L111">D110</f>
        <v>60994</v>
      </c>
      <c r="E111" s="102">
        <f t="shared" si="15"/>
        <v>12370</v>
      </c>
      <c r="F111" s="105">
        <f>F110</f>
        <v>39489</v>
      </c>
      <c r="G111" s="102">
        <f>G110</f>
        <v>17008</v>
      </c>
      <c r="H111" s="102">
        <f t="shared" si="15"/>
        <v>66825</v>
      </c>
      <c r="I111" s="102">
        <f t="shared" si="15"/>
        <v>17008</v>
      </c>
      <c r="J111" s="105">
        <f t="shared" si="15"/>
        <v>50338</v>
      </c>
      <c r="K111" s="102">
        <f t="shared" si="15"/>
        <v>19370</v>
      </c>
      <c r="L111" s="102">
        <f t="shared" si="15"/>
        <v>69708</v>
      </c>
    </row>
    <row r="112" spans="1:12" ht="12.75">
      <c r="A112" s="21"/>
      <c r="B112" s="26"/>
      <c r="C112" s="1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3.5" customHeight="1">
      <c r="A113" s="21"/>
      <c r="B113" s="41">
        <v>80.799</v>
      </c>
      <c r="C113" s="19" t="s">
        <v>61</v>
      </c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3.5" customHeight="1">
      <c r="A114" s="21"/>
      <c r="B114" s="27">
        <v>20</v>
      </c>
      <c r="C114" s="17" t="s">
        <v>32</v>
      </c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3.5" customHeight="1">
      <c r="A115" s="21"/>
      <c r="B115" s="26" t="s">
        <v>62</v>
      </c>
      <c r="C115" s="21" t="s">
        <v>61</v>
      </c>
      <c r="D115" s="107">
        <v>999</v>
      </c>
      <c r="E115" s="70">
        <v>0</v>
      </c>
      <c r="F115" s="67">
        <v>1000</v>
      </c>
      <c r="G115" s="70">
        <v>0</v>
      </c>
      <c r="H115" s="107">
        <v>1000</v>
      </c>
      <c r="I115" s="70">
        <v>0</v>
      </c>
      <c r="J115" s="67">
        <v>1000</v>
      </c>
      <c r="K115" s="70">
        <v>0</v>
      </c>
      <c r="L115" s="67">
        <f>SUM(J115:K115)</f>
        <v>1000</v>
      </c>
    </row>
    <row r="116" spans="1:12" ht="13.5" customHeight="1">
      <c r="A116" s="45" t="s">
        <v>10</v>
      </c>
      <c r="B116" s="96">
        <v>80.799</v>
      </c>
      <c r="C116" s="88" t="s">
        <v>61</v>
      </c>
      <c r="D116" s="105">
        <f aca="true" t="shared" si="16" ref="D116:L116">D115</f>
        <v>999</v>
      </c>
      <c r="E116" s="104">
        <f t="shared" si="16"/>
        <v>0</v>
      </c>
      <c r="F116" s="105">
        <f>F115</f>
        <v>1000</v>
      </c>
      <c r="G116" s="104">
        <f>G115</f>
        <v>0</v>
      </c>
      <c r="H116" s="105">
        <f t="shared" si="16"/>
        <v>1000</v>
      </c>
      <c r="I116" s="104">
        <f t="shared" si="16"/>
        <v>0</v>
      </c>
      <c r="J116" s="105">
        <f t="shared" si="16"/>
        <v>1000</v>
      </c>
      <c r="K116" s="104">
        <f t="shared" si="16"/>
        <v>0</v>
      </c>
      <c r="L116" s="105">
        <f t="shared" si="16"/>
        <v>1000</v>
      </c>
    </row>
    <row r="117" spans="1:12" ht="0.75" customHeight="1">
      <c r="A117" s="21"/>
      <c r="B117" s="41"/>
      <c r="C117" s="1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2.75">
      <c r="A118" s="21"/>
      <c r="B118" s="40">
        <v>80.8</v>
      </c>
      <c r="C118" s="19" t="s">
        <v>63</v>
      </c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1:12" ht="25.5">
      <c r="A119" s="21"/>
      <c r="B119" s="29">
        <v>64</v>
      </c>
      <c r="C119" s="17" t="s">
        <v>122</v>
      </c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21"/>
      <c r="B120" s="18" t="s">
        <v>65</v>
      </c>
      <c r="C120" s="17" t="s">
        <v>34</v>
      </c>
      <c r="D120" s="98">
        <v>1738</v>
      </c>
      <c r="E120" s="76">
        <v>0</v>
      </c>
      <c r="F120" s="98">
        <v>1919</v>
      </c>
      <c r="G120" s="76">
        <v>0</v>
      </c>
      <c r="H120" s="110">
        <v>1919</v>
      </c>
      <c r="I120" s="76">
        <v>0</v>
      </c>
      <c r="J120" s="98">
        <v>1482</v>
      </c>
      <c r="K120" s="76">
        <v>0</v>
      </c>
      <c r="L120" s="98">
        <f>SUM(J120:K120)</f>
        <v>1482</v>
      </c>
    </row>
    <row r="121" spans="1:12" ht="12.75">
      <c r="A121" s="21"/>
      <c r="B121" s="18" t="s">
        <v>66</v>
      </c>
      <c r="C121" s="17" t="s">
        <v>38</v>
      </c>
      <c r="D121" s="98">
        <v>50</v>
      </c>
      <c r="E121" s="76">
        <v>0</v>
      </c>
      <c r="F121" s="98">
        <v>100</v>
      </c>
      <c r="G121" s="76">
        <v>0</v>
      </c>
      <c r="H121" s="110">
        <v>100</v>
      </c>
      <c r="I121" s="76">
        <v>0</v>
      </c>
      <c r="J121" s="98">
        <v>100</v>
      </c>
      <c r="K121" s="76">
        <v>0</v>
      </c>
      <c r="L121" s="98">
        <f>SUM(J121:K121)</f>
        <v>100</v>
      </c>
    </row>
    <row r="122" spans="1:12" ht="12.75">
      <c r="A122" s="21"/>
      <c r="B122" s="18" t="s">
        <v>67</v>
      </c>
      <c r="C122" s="17" t="s">
        <v>40</v>
      </c>
      <c r="D122" s="98">
        <v>55</v>
      </c>
      <c r="E122" s="76">
        <v>0</v>
      </c>
      <c r="F122" s="98">
        <v>80</v>
      </c>
      <c r="G122" s="76">
        <v>0</v>
      </c>
      <c r="H122" s="110">
        <v>230</v>
      </c>
      <c r="I122" s="76">
        <v>0</v>
      </c>
      <c r="J122" s="98">
        <v>80</v>
      </c>
      <c r="K122" s="76">
        <v>0</v>
      </c>
      <c r="L122" s="98">
        <f>SUM(J122:K122)</f>
        <v>80</v>
      </c>
    </row>
    <row r="123" spans="1:12" ht="12.75">
      <c r="A123" s="21"/>
      <c r="B123" s="18" t="s">
        <v>93</v>
      </c>
      <c r="C123" s="17" t="s">
        <v>64</v>
      </c>
      <c r="D123" s="103">
        <v>595</v>
      </c>
      <c r="E123" s="79">
        <v>0</v>
      </c>
      <c r="F123" s="79">
        <v>0</v>
      </c>
      <c r="G123" s="79">
        <v>0</v>
      </c>
      <c r="H123" s="111">
        <v>100</v>
      </c>
      <c r="I123" s="79">
        <v>0</v>
      </c>
      <c r="J123" s="103">
        <v>300</v>
      </c>
      <c r="K123" s="79">
        <v>0</v>
      </c>
      <c r="L123" s="103">
        <f>SUM(J123:K123)</f>
        <v>300</v>
      </c>
    </row>
    <row r="124" spans="1:12" ht="25.5">
      <c r="A124" s="21" t="s">
        <v>10</v>
      </c>
      <c r="B124" s="29">
        <v>64</v>
      </c>
      <c r="C124" s="17" t="s">
        <v>122</v>
      </c>
      <c r="D124" s="106">
        <f aca="true" t="shared" si="17" ref="D124:L124">SUM(D119:D123)</f>
        <v>2438</v>
      </c>
      <c r="E124" s="83">
        <f t="shared" si="17"/>
        <v>0</v>
      </c>
      <c r="F124" s="106">
        <f>SUM(F119:F123)</f>
        <v>2099</v>
      </c>
      <c r="G124" s="83">
        <f>SUM(G119:G123)</f>
        <v>0</v>
      </c>
      <c r="H124" s="106">
        <f t="shared" si="17"/>
        <v>2349</v>
      </c>
      <c r="I124" s="83">
        <f t="shared" si="17"/>
        <v>0</v>
      </c>
      <c r="J124" s="106">
        <f t="shared" si="17"/>
        <v>1962</v>
      </c>
      <c r="K124" s="83">
        <f t="shared" si="17"/>
        <v>0</v>
      </c>
      <c r="L124" s="106">
        <f t="shared" si="17"/>
        <v>1962</v>
      </c>
    </row>
    <row r="125" spans="1:12" ht="12.75">
      <c r="A125" s="21" t="s">
        <v>10</v>
      </c>
      <c r="B125" s="40">
        <v>80.8</v>
      </c>
      <c r="C125" s="19" t="s">
        <v>63</v>
      </c>
      <c r="D125" s="105">
        <f>D124</f>
        <v>2438</v>
      </c>
      <c r="E125" s="104">
        <f aca="true" t="shared" si="18" ref="E125:L125">E124</f>
        <v>0</v>
      </c>
      <c r="F125" s="105">
        <f>F124</f>
        <v>2099</v>
      </c>
      <c r="G125" s="104">
        <f>G124</f>
        <v>0</v>
      </c>
      <c r="H125" s="105">
        <f t="shared" si="18"/>
        <v>2349</v>
      </c>
      <c r="I125" s="104">
        <f t="shared" si="18"/>
        <v>0</v>
      </c>
      <c r="J125" s="105">
        <f t="shared" si="18"/>
        <v>1962</v>
      </c>
      <c r="K125" s="104">
        <f t="shared" si="18"/>
        <v>0</v>
      </c>
      <c r="L125" s="105">
        <f t="shared" si="18"/>
        <v>1962</v>
      </c>
    </row>
    <row r="126" spans="1:12" ht="12.75">
      <c r="A126" s="21" t="s">
        <v>10</v>
      </c>
      <c r="B126" s="18">
        <v>80</v>
      </c>
      <c r="C126" s="17" t="s">
        <v>31</v>
      </c>
      <c r="D126" s="107">
        <f aca="true" t="shared" si="19" ref="D126:L126">D125+D115+D111</f>
        <v>64431</v>
      </c>
      <c r="E126" s="107">
        <f t="shared" si="19"/>
        <v>12370</v>
      </c>
      <c r="F126" s="107">
        <f t="shared" si="19"/>
        <v>42588</v>
      </c>
      <c r="G126" s="107">
        <f t="shared" si="19"/>
        <v>17008</v>
      </c>
      <c r="H126" s="107">
        <f t="shared" si="19"/>
        <v>70174</v>
      </c>
      <c r="I126" s="107">
        <f t="shared" si="19"/>
        <v>17008</v>
      </c>
      <c r="J126" s="107">
        <f t="shared" si="19"/>
        <v>53300</v>
      </c>
      <c r="K126" s="107">
        <f t="shared" si="19"/>
        <v>19370</v>
      </c>
      <c r="L126" s="107">
        <f t="shared" si="19"/>
        <v>72670</v>
      </c>
    </row>
    <row r="127" spans="1:12" ht="12.75">
      <c r="A127" s="21" t="s">
        <v>10</v>
      </c>
      <c r="B127" s="28">
        <v>2702</v>
      </c>
      <c r="C127" s="19" t="s">
        <v>1</v>
      </c>
      <c r="D127" s="102">
        <f aca="true" t="shared" si="20" ref="D127:L127">D126+D68</f>
        <v>400085</v>
      </c>
      <c r="E127" s="102">
        <f t="shared" si="20"/>
        <v>15658</v>
      </c>
      <c r="F127" s="105">
        <f t="shared" si="20"/>
        <v>1051788</v>
      </c>
      <c r="G127" s="102">
        <f t="shared" si="20"/>
        <v>32400</v>
      </c>
      <c r="H127" s="102">
        <f t="shared" si="20"/>
        <v>927345</v>
      </c>
      <c r="I127" s="102">
        <f t="shared" si="20"/>
        <v>32400</v>
      </c>
      <c r="J127" s="105">
        <f t="shared" si="20"/>
        <v>1383300</v>
      </c>
      <c r="K127" s="102">
        <f t="shared" si="20"/>
        <v>35240</v>
      </c>
      <c r="L127" s="102">
        <f t="shared" si="20"/>
        <v>1418540</v>
      </c>
    </row>
    <row r="128" spans="1:12" ht="12.75">
      <c r="A128" s="21"/>
      <c r="B128" s="28"/>
      <c r="C128" s="1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2.75">
      <c r="A129" s="21" t="s">
        <v>12</v>
      </c>
      <c r="B129" s="28">
        <v>2705</v>
      </c>
      <c r="C129" s="19" t="s">
        <v>2</v>
      </c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1:12" ht="25.5">
      <c r="A130" s="21"/>
      <c r="B130" s="23" t="s">
        <v>157</v>
      </c>
      <c r="C130" s="19" t="s">
        <v>144</v>
      </c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1:12" ht="12.75" customHeight="1">
      <c r="A131" s="21"/>
      <c r="B131" s="87">
        <v>0.45</v>
      </c>
      <c r="C131" s="17" t="s">
        <v>16</v>
      </c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25.5">
      <c r="A132" s="21"/>
      <c r="B132" s="18" t="s">
        <v>146</v>
      </c>
      <c r="C132" s="17" t="s">
        <v>147</v>
      </c>
      <c r="D132" s="78">
        <v>0</v>
      </c>
      <c r="E132" s="78">
        <v>0</v>
      </c>
      <c r="F132" s="66">
        <v>5000</v>
      </c>
      <c r="G132" s="78">
        <v>0</v>
      </c>
      <c r="H132" s="68">
        <v>5000</v>
      </c>
      <c r="I132" s="78">
        <v>0</v>
      </c>
      <c r="J132" s="68">
        <v>20000</v>
      </c>
      <c r="K132" s="78">
        <v>0</v>
      </c>
      <c r="L132" s="68">
        <f>SUM(J132:K132)</f>
        <v>20000</v>
      </c>
    </row>
    <row r="133" spans="1:12" ht="25.5">
      <c r="A133" s="21"/>
      <c r="B133" s="18" t="s">
        <v>145</v>
      </c>
      <c r="C133" s="17" t="s">
        <v>148</v>
      </c>
      <c r="D133" s="77">
        <v>0</v>
      </c>
      <c r="E133" s="77">
        <v>0</v>
      </c>
      <c r="F133" s="50">
        <v>500</v>
      </c>
      <c r="G133" s="77">
        <v>0</v>
      </c>
      <c r="H133" s="109">
        <v>55</v>
      </c>
      <c r="I133" s="77">
        <v>0</v>
      </c>
      <c r="J133" s="77">
        <v>0</v>
      </c>
      <c r="K133" s="77">
        <v>0</v>
      </c>
      <c r="L133" s="77">
        <f>SUM(J133:K133)</f>
        <v>0</v>
      </c>
    </row>
    <row r="134" spans="1:12" ht="12.75" customHeight="1">
      <c r="A134" s="21" t="s">
        <v>10</v>
      </c>
      <c r="B134" s="23" t="s">
        <v>157</v>
      </c>
      <c r="C134" s="19" t="s">
        <v>144</v>
      </c>
      <c r="D134" s="99">
        <f aca="true" t="shared" si="21" ref="D134:I134">SUM(D132:D133)</f>
        <v>0</v>
      </c>
      <c r="E134" s="99">
        <f t="shared" si="21"/>
        <v>0</v>
      </c>
      <c r="F134" s="112">
        <f>SUM(F132:F133)</f>
        <v>5500</v>
      </c>
      <c r="G134" s="99">
        <f>SUM(G132:G133)</f>
        <v>0</v>
      </c>
      <c r="H134" s="100">
        <f t="shared" si="21"/>
        <v>5055</v>
      </c>
      <c r="I134" s="99">
        <f t="shared" si="21"/>
        <v>0</v>
      </c>
      <c r="J134" s="100">
        <f>SUM(J132:J133)</f>
        <v>20000</v>
      </c>
      <c r="K134" s="99">
        <f>SUM(K132:K133)</f>
        <v>0</v>
      </c>
      <c r="L134" s="100">
        <f>SUM(L132:L133)</f>
        <v>20000</v>
      </c>
    </row>
    <row r="135" spans="1:12" ht="13.5" customHeight="1">
      <c r="A135" s="37" t="s">
        <v>10</v>
      </c>
      <c r="B135" s="28">
        <v>2705</v>
      </c>
      <c r="C135" s="19" t="s">
        <v>2</v>
      </c>
      <c r="D135" s="79">
        <f aca="true" t="shared" si="22" ref="D135:L135">D134</f>
        <v>0</v>
      </c>
      <c r="E135" s="79">
        <f t="shared" si="22"/>
        <v>0</v>
      </c>
      <c r="F135" s="103">
        <f t="shared" si="22"/>
        <v>5500</v>
      </c>
      <c r="G135" s="79">
        <f t="shared" si="22"/>
        <v>0</v>
      </c>
      <c r="H135" s="103">
        <f t="shared" si="22"/>
        <v>5055</v>
      </c>
      <c r="I135" s="79">
        <f t="shared" si="22"/>
        <v>0</v>
      </c>
      <c r="J135" s="103">
        <f t="shared" si="22"/>
        <v>20000</v>
      </c>
      <c r="K135" s="79">
        <f t="shared" si="22"/>
        <v>0</v>
      </c>
      <c r="L135" s="103">
        <f t="shared" si="22"/>
        <v>20000</v>
      </c>
    </row>
    <row r="136" spans="1:12" ht="13.5" customHeight="1">
      <c r="A136" s="37"/>
      <c r="B136" s="28"/>
      <c r="C136" s="1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3.5" customHeight="1">
      <c r="A137" s="21" t="s">
        <v>12</v>
      </c>
      <c r="B137" s="28">
        <v>2711</v>
      </c>
      <c r="C137" s="19" t="s">
        <v>68</v>
      </c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1:12" ht="13.5" customHeight="1">
      <c r="A138" s="21"/>
      <c r="B138" s="27">
        <v>1</v>
      </c>
      <c r="C138" s="17" t="s">
        <v>69</v>
      </c>
      <c r="D138" s="50"/>
      <c r="E138" s="50"/>
      <c r="F138" s="50"/>
      <c r="G138" s="50"/>
      <c r="H138" s="50"/>
      <c r="I138" s="50"/>
      <c r="J138" s="50"/>
      <c r="K138" s="50"/>
      <c r="L138" s="50"/>
    </row>
    <row r="139" spans="1:12" ht="13.5" customHeight="1">
      <c r="A139" s="21"/>
      <c r="B139" s="40">
        <v>1.103</v>
      </c>
      <c r="C139" s="19" t="s">
        <v>70</v>
      </c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3.5" customHeight="1">
      <c r="A140" s="21"/>
      <c r="B140" s="27">
        <v>60</v>
      </c>
      <c r="C140" s="17" t="s">
        <v>15</v>
      </c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3.5" customHeight="1">
      <c r="A141" s="21"/>
      <c r="B141" s="27">
        <v>44</v>
      </c>
      <c r="C141" s="17" t="s">
        <v>101</v>
      </c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3.5" customHeight="1">
      <c r="A142" s="21"/>
      <c r="B142" s="27" t="s">
        <v>102</v>
      </c>
      <c r="C142" s="17" t="s">
        <v>60</v>
      </c>
      <c r="D142" s="68">
        <v>10968</v>
      </c>
      <c r="E142" s="78">
        <v>0</v>
      </c>
      <c r="F142" s="68">
        <v>1</v>
      </c>
      <c r="G142" s="78">
        <v>0</v>
      </c>
      <c r="H142" s="90">
        <v>1</v>
      </c>
      <c r="I142" s="78">
        <v>0</v>
      </c>
      <c r="J142" s="78">
        <v>0</v>
      </c>
      <c r="K142" s="78">
        <v>0</v>
      </c>
      <c r="L142" s="78">
        <f>SUM(J142:K142)</f>
        <v>0</v>
      </c>
    </row>
    <row r="143" spans="1:12" ht="13.5" customHeight="1">
      <c r="A143" s="21"/>
      <c r="B143" s="27" t="s">
        <v>120</v>
      </c>
      <c r="C143" s="17" t="s">
        <v>71</v>
      </c>
      <c r="D143" s="78">
        <v>0</v>
      </c>
      <c r="E143" s="78">
        <v>0</v>
      </c>
      <c r="F143" s="68">
        <v>1</v>
      </c>
      <c r="G143" s="78">
        <v>0</v>
      </c>
      <c r="H143" s="68">
        <v>56501</v>
      </c>
      <c r="I143" s="78">
        <v>0</v>
      </c>
      <c r="J143" s="68">
        <v>40000</v>
      </c>
      <c r="K143" s="78">
        <v>0</v>
      </c>
      <c r="L143" s="68">
        <f>SUM(J143:K143)</f>
        <v>40000</v>
      </c>
    </row>
    <row r="144" spans="1:12" ht="13.5" customHeight="1">
      <c r="A144" s="45" t="s">
        <v>10</v>
      </c>
      <c r="B144" s="47">
        <v>44</v>
      </c>
      <c r="C144" s="46" t="s">
        <v>101</v>
      </c>
      <c r="D144" s="100">
        <f aca="true" t="shared" si="23" ref="D144:L144">SUM(D142:D143)</f>
        <v>10968</v>
      </c>
      <c r="E144" s="99">
        <f t="shared" si="23"/>
        <v>0</v>
      </c>
      <c r="F144" s="100">
        <f>SUM(F142:F143)</f>
        <v>2</v>
      </c>
      <c r="G144" s="99">
        <f>SUM(G142:G143)</f>
        <v>0</v>
      </c>
      <c r="H144" s="100">
        <f t="shared" si="23"/>
        <v>56502</v>
      </c>
      <c r="I144" s="99">
        <f t="shared" si="23"/>
        <v>0</v>
      </c>
      <c r="J144" s="100">
        <f t="shared" si="23"/>
        <v>40000</v>
      </c>
      <c r="K144" s="99">
        <f t="shared" si="23"/>
        <v>0</v>
      </c>
      <c r="L144" s="100">
        <f t="shared" si="23"/>
        <v>40000</v>
      </c>
    </row>
    <row r="145" spans="1:12" ht="0.75" customHeight="1">
      <c r="A145" s="21"/>
      <c r="B145" s="27"/>
      <c r="C145" s="17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ht="13.5" customHeight="1">
      <c r="A146" s="21"/>
      <c r="B146" s="27">
        <v>45</v>
      </c>
      <c r="C146" s="17" t="s">
        <v>16</v>
      </c>
      <c r="D146" s="50"/>
      <c r="E146" s="50"/>
      <c r="F146" s="50"/>
      <c r="G146" s="50"/>
      <c r="H146" s="50"/>
      <c r="I146" s="50"/>
      <c r="J146" s="50"/>
      <c r="K146" s="50"/>
      <c r="L146" s="50"/>
    </row>
    <row r="147" spans="1:12" ht="25.5">
      <c r="A147" s="21"/>
      <c r="B147" s="26" t="s">
        <v>116</v>
      </c>
      <c r="C147" s="17" t="s">
        <v>136</v>
      </c>
      <c r="D147" s="67">
        <v>6000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f>SUM(J147:K147)</f>
        <v>0</v>
      </c>
    </row>
    <row r="148" spans="1:12" ht="25.5">
      <c r="A148" s="21"/>
      <c r="B148" s="26" t="s">
        <v>131</v>
      </c>
      <c r="C148" s="17" t="s">
        <v>140</v>
      </c>
      <c r="D148" s="67">
        <v>5880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f>SUM(J148:K148)</f>
        <v>0</v>
      </c>
    </row>
    <row r="149" spans="1:12" ht="12.75" customHeight="1">
      <c r="A149" s="21" t="s">
        <v>10</v>
      </c>
      <c r="B149" s="27">
        <v>45</v>
      </c>
      <c r="C149" s="17" t="s">
        <v>16</v>
      </c>
      <c r="D149" s="105">
        <f aca="true" t="shared" si="24" ref="D149:L149">SUM(D147:D148)</f>
        <v>11880</v>
      </c>
      <c r="E149" s="104">
        <f t="shared" si="24"/>
        <v>0</v>
      </c>
      <c r="F149" s="104">
        <f>SUM(F147:F148)</f>
        <v>0</v>
      </c>
      <c r="G149" s="104">
        <f>SUM(G147:G148)</f>
        <v>0</v>
      </c>
      <c r="H149" s="104">
        <f t="shared" si="24"/>
        <v>0</v>
      </c>
      <c r="I149" s="104">
        <f t="shared" si="24"/>
        <v>0</v>
      </c>
      <c r="J149" s="104">
        <f t="shared" si="24"/>
        <v>0</v>
      </c>
      <c r="K149" s="104">
        <f t="shared" si="24"/>
        <v>0</v>
      </c>
      <c r="L149" s="104">
        <f t="shared" si="24"/>
        <v>0</v>
      </c>
    </row>
    <row r="150" spans="1:12" ht="12.75">
      <c r="A150" s="37" t="s">
        <v>10</v>
      </c>
      <c r="B150" s="27">
        <v>60</v>
      </c>
      <c r="C150" s="17" t="s">
        <v>15</v>
      </c>
      <c r="D150" s="100">
        <f aca="true" t="shared" si="25" ref="D150:L150">D149+D144</f>
        <v>22848</v>
      </c>
      <c r="E150" s="99">
        <f t="shared" si="25"/>
        <v>0</v>
      </c>
      <c r="F150" s="100">
        <f t="shared" si="25"/>
        <v>2</v>
      </c>
      <c r="G150" s="99">
        <f t="shared" si="25"/>
        <v>0</v>
      </c>
      <c r="H150" s="100">
        <f t="shared" si="25"/>
        <v>56502</v>
      </c>
      <c r="I150" s="99">
        <f t="shared" si="25"/>
        <v>0</v>
      </c>
      <c r="J150" s="100">
        <f t="shared" si="25"/>
        <v>40000</v>
      </c>
      <c r="K150" s="99">
        <f t="shared" si="25"/>
        <v>0</v>
      </c>
      <c r="L150" s="100">
        <f t="shared" si="25"/>
        <v>40000</v>
      </c>
    </row>
    <row r="151" spans="1:12" ht="9" customHeight="1">
      <c r="A151" s="21"/>
      <c r="B151" s="40"/>
      <c r="C151" s="19"/>
      <c r="D151" s="50"/>
      <c r="E151" s="50"/>
      <c r="F151" s="50"/>
      <c r="G151" s="50"/>
      <c r="H151" s="50"/>
      <c r="I151" s="50"/>
      <c r="J151" s="50"/>
      <c r="K151" s="50"/>
      <c r="L151" s="50"/>
    </row>
    <row r="152" spans="1:12" ht="12.75">
      <c r="A152" s="21"/>
      <c r="B152" s="27">
        <v>61</v>
      </c>
      <c r="C152" s="17" t="s">
        <v>25</v>
      </c>
      <c r="D152" s="50"/>
      <c r="E152" s="50"/>
      <c r="F152" s="50"/>
      <c r="G152" s="50"/>
      <c r="H152" s="50"/>
      <c r="I152" s="50"/>
      <c r="J152" s="50"/>
      <c r="K152" s="50"/>
      <c r="L152" s="50"/>
    </row>
    <row r="153" spans="1:12" ht="12.75">
      <c r="A153" s="21"/>
      <c r="B153" s="27">
        <v>44</v>
      </c>
      <c r="C153" s="17" t="s">
        <v>101</v>
      </c>
      <c r="D153" s="50"/>
      <c r="E153" s="50"/>
      <c r="F153" s="50"/>
      <c r="G153" s="50"/>
      <c r="H153" s="50"/>
      <c r="I153" s="50"/>
      <c r="J153" s="50"/>
      <c r="K153" s="50"/>
      <c r="L153" s="50"/>
    </row>
    <row r="154" spans="1:12" ht="12.75">
      <c r="A154" s="21"/>
      <c r="B154" s="27" t="s">
        <v>112</v>
      </c>
      <c r="C154" s="17" t="s">
        <v>27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94">
        <v>1000</v>
      </c>
      <c r="L154" s="94">
        <f>SUM(J154:K154)</f>
        <v>1000</v>
      </c>
    </row>
    <row r="155" spans="1:12" ht="12.75">
      <c r="A155" s="37" t="s">
        <v>10</v>
      </c>
      <c r="B155" s="27">
        <v>61</v>
      </c>
      <c r="C155" s="17" t="s">
        <v>25</v>
      </c>
      <c r="D155" s="104">
        <f>D154</f>
        <v>0</v>
      </c>
      <c r="E155" s="104">
        <f aca="true" t="shared" si="26" ref="E155:L155">E154</f>
        <v>0</v>
      </c>
      <c r="F155" s="104">
        <f>F154</f>
        <v>0</v>
      </c>
      <c r="G155" s="104">
        <f>G154</f>
        <v>0</v>
      </c>
      <c r="H155" s="104">
        <f t="shared" si="26"/>
        <v>0</v>
      </c>
      <c r="I155" s="104">
        <f t="shared" si="26"/>
        <v>0</v>
      </c>
      <c r="J155" s="104">
        <f t="shared" si="26"/>
        <v>0</v>
      </c>
      <c r="K155" s="105">
        <f t="shared" si="26"/>
        <v>1000</v>
      </c>
      <c r="L155" s="105">
        <f t="shared" si="26"/>
        <v>1000</v>
      </c>
    </row>
    <row r="156" spans="1:12" ht="12.75">
      <c r="A156" s="37" t="s">
        <v>10</v>
      </c>
      <c r="B156" s="40">
        <v>1.103</v>
      </c>
      <c r="C156" s="19" t="s">
        <v>70</v>
      </c>
      <c r="D156" s="102">
        <f aca="true" t="shared" si="27" ref="D156:J156">D155+D150</f>
        <v>22848</v>
      </c>
      <c r="E156" s="104">
        <f t="shared" si="27"/>
        <v>0</v>
      </c>
      <c r="F156" s="102">
        <f>F155+F150</f>
        <v>2</v>
      </c>
      <c r="G156" s="104">
        <f>G155+G150</f>
        <v>0</v>
      </c>
      <c r="H156" s="102">
        <f t="shared" si="27"/>
        <v>56502</v>
      </c>
      <c r="I156" s="104">
        <f t="shared" si="27"/>
        <v>0</v>
      </c>
      <c r="J156" s="105">
        <f t="shared" si="27"/>
        <v>40000</v>
      </c>
      <c r="K156" s="105">
        <f>K155+K150</f>
        <v>1000</v>
      </c>
      <c r="L156" s="105">
        <f>L155+L150</f>
        <v>41000</v>
      </c>
    </row>
    <row r="157" spans="1:12" ht="12.75">
      <c r="A157" s="84" t="s">
        <v>10</v>
      </c>
      <c r="B157" s="47">
        <v>1</v>
      </c>
      <c r="C157" s="46" t="s">
        <v>69</v>
      </c>
      <c r="D157" s="102">
        <f aca="true" t="shared" si="28" ref="D157:L157">D156</f>
        <v>22848</v>
      </c>
      <c r="E157" s="104">
        <f t="shared" si="28"/>
        <v>0</v>
      </c>
      <c r="F157" s="102">
        <f t="shared" si="28"/>
        <v>2</v>
      </c>
      <c r="G157" s="104">
        <f t="shared" si="28"/>
        <v>0</v>
      </c>
      <c r="H157" s="102">
        <f t="shared" si="28"/>
        <v>56502</v>
      </c>
      <c r="I157" s="104">
        <f t="shared" si="28"/>
        <v>0</v>
      </c>
      <c r="J157" s="105">
        <f t="shared" si="28"/>
        <v>40000</v>
      </c>
      <c r="K157" s="105">
        <f t="shared" si="28"/>
        <v>1000</v>
      </c>
      <c r="L157" s="102">
        <f t="shared" si="28"/>
        <v>41000</v>
      </c>
    </row>
    <row r="158" spans="1:12" ht="12.75">
      <c r="A158" s="85" t="s">
        <v>10</v>
      </c>
      <c r="B158" s="86">
        <v>2711</v>
      </c>
      <c r="C158" s="43" t="s">
        <v>68</v>
      </c>
      <c r="D158" s="102">
        <f aca="true" t="shared" si="29" ref="D158:L158">D157</f>
        <v>22848</v>
      </c>
      <c r="E158" s="104">
        <f t="shared" si="29"/>
        <v>0</v>
      </c>
      <c r="F158" s="105">
        <f>F157</f>
        <v>2</v>
      </c>
      <c r="G158" s="104">
        <f>G157</f>
        <v>0</v>
      </c>
      <c r="H158" s="102">
        <f t="shared" si="29"/>
        <v>56502</v>
      </c>
      <c r="I158" s="104">
        <f t="shared" si="29"/>
        <v>0</v>
      </c>
      <c r="J158" s="105">
        <f t="shared" si="29"/>
        <v>40000</v>
      </c>
      <c r="K158" s="105">
        <f t="shared" si="29"/>
        <v>1000</v>
      </c>
      <c r="L158" s="105">
        <f t="shared" si="29"/>
        <v>41000</v>
      </c>
    </row>
    <row r="159" spans="1:12" ht="12.75">
      <c r="A159" s="44" t="s">
        <v>10</v>
      </c>
      <c r="B159" s="42"/>
      <c r="C159" s="43" t="s">
        <v>11</v>
      </c>
      <c r="D159" s="102">
        <f aca="true" t="shared" si="30" ref="D159:L159">D158+D135+D127</f>
        <v>422933</v>
      </c>
      <c r="E159" s="102">
        <f t="shared" si="30"/>
        <v>15658</v>
      </c>
      <c r="F159" s="105">
        <f t="shared" si="30"/>
        <v>1057290</v>
      </c>
      <c r="G159" s="102">
        <f t="shared" si="30"/>
        <v>32400</v>
      </c>
      <c r="H159" s="102">
        <f t="shared" si="30"/>
        <v>988902</v>
      </c>
      <c r="I159" s="102">
        <f t="shared" si="30"/>
        <v>32400</v>
      </c>
      <c r="J159" s="105">
        <f t="shared" si="30"/>
        <v>1443300</v>
      </c>
      <c r="K159" s="102">
        <f t="shared" si="30"/>
        <v>36240</v>
      </c>
      <c r="L159" s="102">
        <f t="shared" si="30"/>
        <v>1479540</v>
      </c>
    </row>
    <row r="160" spans="1:12" ht="9" customHeight="1">
      <c r="A160" s="21"/>
      <c r="B160" s="18"/>
      <c r="C160" s="1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2.75" customHeight="1">
      <c r="A161" s="21"/>
      <c r="B161" s="18"/>
      <c r="C161" s="19" t="s">
        <v>72</v>
      </c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 customHeight="1">
      <c r="A162" s="21" t="s">
        <v>12</v>
      </c>
      <c r="B162" s="28">
        <v>4702</v>
      </c>
      <c r="C162" s="19" t="s">
        <v>73</v>
      </c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 customHeight="1">
      <c r="A163" s="21"/>
      <c r="B163" s="40">
        <v>0.8</v>
      </c>
      <c r="C163" s="19" t="s">
        <v>63</v>
      </c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 customHeight="1">
      <c r="A164" s="21"/>
      <c r="B164" s="27">
        <v>60</v>
      </c>
      <c r="C164" s="17" t="s">
        <v>113</v>
      </c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 customHeight="1">
      <c r="A165" s="21"/>
      <c r="B165" s="27">
        <v>45</v>
      </c>
      <c r="C165" s="17" t="s">
        <v>16</v>
      </c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ht="12.75" customHeight="1">
      <c r="A166" s="21"/>
      <c r="B166" s="26" t="s">
        <v>17</v>
      </c>
      <c r="C166" s="17" t="s">
        <v>150</v>
      </c>
      <c r="D166" s="76">
        <v>0</v>
      </c>
      <c r="E166" s="76">
        <v>0</v>
      </c>
      <c r="F166" s="98">
        <v>1</v>
      </c>
      <c r="G166" s="76">
        <v>0</v>
      </c>
      <c r="H166" s="98">
        <v>1</v>
      </c>
      <c r="I166" s="76">
        <v>0</v>
      </c>
      <c r="J166" s="76">
        <v>0</v>
      </c>
      <c r="K166" s="76">
        <v>0</v>
      </c>
      <c r="L166" s="76">
        <f>SUM(J166:K166)</f>
        <v>0</v>
      </c>
    </row>
    <row r="167" spans="1:12" ht="12.75" customHeight="1">
      <c r="A167" s="21" t="s">
        <v>10</v>
      </c>
      <c r="B167" s="27">
        <v>45</v>
      </c>
      <c r="C167" s="17" t="s">
        <v>16</v>
      </c>
      <c r="D167" s="104">
        <f aca="true" t="shared" si="31" ref="D167:L167">SUM(D166:D166)</f>
        <v>0</v>
      </c>
      <c r="E167" s="104">
        <f t="shared" si="31"/>
        <v>0</v>
      </c>
      <c r="F167" s="105">
        <f t="shared" si="31"/>
        <v>1</v>
      </c>
      <c r="G167" s="104">
        <f t="shared" si="31"/>
        <v>0</v>
      </c>
      <c r="H167" s="105">
        <f t="shared" si="31"/>
        <v>1</v>
      </c>
      <c r="I167" s="104">
        <f t="shared" si="31"/>
        <v>0</v>
      </c>
      <c r="J167" s="104">
        <f t="shared" si="31"/>
        <v>0</v>
      </c>
      <c r="K167" s="104">
        <f t="shared" si="31"/>
        <v>0</v>
      </c>
      <c r="L167" s="104">
        <f t="shared" si="31"/>
        <v>0</v>
      </c>
    </row>
    <row r="168" spans="1:12" ht="12.75" customHeight="1">
      <c r="A168" s="21" t="s">
        <v>10</v>
      </c>
      <c r="B168" s="27">
        <v>60</v>
      </c>
      <c r="C168" s="17" t="s">
        <v>113</v>
      </c>
      <c r="D168" s="104">
        <f aca="true" t="shared" si="32" ref="D168:L170">D167</f>
        <v>0</v>
      </c>
      <c r="E168" s="104">
        <f t="shared" si="32"/>
        <v>0</v>
      </c>
      <c r="F168" s="105">
        <f aca="true" t="shared" si="33" ref="F168:G170">F167</f>
        <v>1</v>
      </c>
      <c r="G168" s="104">
        <f t="shared" si="33"/>
        <v>0</v>
      </c>
      <c r="H168" s="105">
        <f t="shared" si="32"/>
        <v>1</v>
      </c>
      <c r="I168" s="104">
        <f t="shared" si="32"/>
        <v>0</v>
      </c>
      <c r="J168" s="104">
        <f t="shared" si="32"/>
        <v>0</v>
      </c>
      <c r="K168" s="104">
        <f t="shared" si="32"/>
        <v>0</v>
      </c>
      <c r="L168" s="104">
        <f t="shared" si="32"/>
        <v>0</v>
      </c>
    </row>
    <row r="169" spans="1:12" ht="12.75" customHeight="1">
      <c r="A169" s="21" t="s">
        <v>10</v>
      </c>
      <c r="B169" s="40">
        <v>0.8</v>
      </c>
      <c r="C169" s="19" t="s">
        <v>63</v>
      </c>
      <c r="D169" s="79">
        <f t="shared" si="32"/>
        <v>0</v>
      </c>
      <c r="E169" s="79">
        <f t="shared" si="32"/>
        <v>0</v>
      </c>
      <c r="F169" s="103">
        <f t="shared" si="33"/>
        <v>1</v>
      </c>
      <c r="G169" s="79">
        <f t="shared" si="33"/>
        <v>0</v>
      </c>
      <c r="H169" s="103">
        <f t="shared" si="32"/>
        <v>1</v>
      </c>
      <c r="I169" s="79">
        <f t="shared" si="32"/>
        <v>0</v>
      </c>
      <c r="J169" s="79">
        <f t="shared" si="32"/>
        <v>0</v>
      </c>
      <c r="K169" s="79">
        <f t="shared" si="32"/>
        <v>0</v>
      </c>
      <c r="L169" s="79">
        <f t="shared" si="32"/>
        <v>0</v>
      </c>
    </row>
    <row r="170" spans="1:12" ht="12.75" customHeight="1">
      <c r="A170" s="21" t="s">
        <v>10</v>
      </c>
      <c r="B170" s="28">
        <v>4702</v>
      </c>
      <c r="C170" s="19" t="s">
        <v>73</v>
      </c>
      <c r="D170" s="104">
        <f t="shared" si="32"/>
        <v>0</v>
      </c>
      <c r="E170" s="104">
        <f t="shared" si="32"/>
        <v>0</v>
      </c>
      <c r="F170" s="105">
        <f t="shared" si="33"/>
        <v>1</v>
      </c>
      <c r="G170" s="104">
        <f t="shared" si="33"/>
        <v>0</v>
      </c>
      <c r="H170" s="105">
        <f t="shared" si="32"/>
        <v>1</v>
      </c>
      <c r="I170" s="104">
        <f t="shared" si="32"/>
        <v>0</v>
      </c>
      <c r="J170" s="104">
        <f t="shared" si="32"/>
        <v>0</v>
      </c>
      <c r="K170" s="104">
        <f t="shared" si="32"/>
        <v>0</v>
      </c>
      <c r="L170" s="104">
        <f t="shared" si="32"/>
        <v>0</v>
      </c>
    </row>
    <row r="171" spans="1:12" ht="9" customHeight="1">
      <c r="A171" s="21"/>
      <c r="B171" s="28"/>
      <c r="C171" s="19"/>
      <c r="D171" s="49"/>
      <c r="E171" s="67"/>
      <c r="F171" s="67"/>
      <c r="G171" s="67"/>
      <c r="H171" s="49"/>
      <c r="I171" s="67"/>
      <c r="J171" s="67"/>
      <c r="K171" s="67"/>
      <c r="L171" s="67"/>
    </row>
    <row r="172" spans="1:12" ht="25.5">
      <c r="A172" s="21" t="s">
        <v>12</v>
      </c>
      <c r="B172" s="28">
        <v>4711</v>
      </c>
      <c r="C172" s="19" t="s">
        <v>123</v>
      </c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2.75" customHeight="1">
      <c r="A173" s="21"/>
      <c r="B173" s="25" t="s">
        <v>76</v>
      </c>
      <c r="C173" s="17" t="s">
        <v>69</v>
      </c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2.75" customHeight="1">
      <c r="A174" s="21"/>
      <c r="B174" s="23" t="s">
        <v>77</v>
      </c>
      <c r="C174" s="19" t="s">
        <v>63</v>
      </c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2.75" customHeight="1">
      <c r="A175" s="21"/>
      <c r="B175" s="25" t="s">
        <v>78</v>
      </c>
      <c r="C175" s="17" t="s">
        <v>16</v>
      </c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2.75" customHeight="1">
      <c r="A176" s="74"/>
      <c r="B176" s="113" t="s">
        <v>79</v>
      </c>
      <c r="C176" s="97" t="s">
        <v>74</v>
      </c>
      <c r="D176" s="111">
        <v>24314</v>
      </c>
      <c r="E176" s="79">
        <v>0</v>
      </c>
      <c r="F176" s="103">
        <v>2000</v>
      </c>
      <c r="G176" s="79">
        <v>0</v>
      </c>
      <c r="H176" s="111">
        <v>2000</v>
      </c>
      <c r="I176" s="79">
        <v>0</v>
      </c>
      <c r="J176" s="103">
        <v>34000</v>
      </c>
      <c r="K176" s="79">
        <v>0</v>
      </c>
      <c r="L176" s="103">
        <f>SUM(J176:K176)</f>
        <v>34000</v>
      </c>
    </row>
    <row r="177" spans="1:12" ht="25.5">
      <c r="A177" s="38"/>
      <c r="B177" s="30" t="s">
        <v>103</v>
      </c>
      <c r="C177" s="17" t="s">
        <v>110</v>
      </c>
      <c r="D177" s="67">
        <v>989</v>
      </c>
      <c r="E177" s="70">
        <v>0</v>
      </c>
      <c r="F177" s="67">
        <v>1</v>
      </c>
      <c r="G177" s="70">
        <v>0</v>
      </c>
      <c r="H177" s="107">
        <v>1</v>
      </c>
      <c r="I177" s="70">
        <v>0</v>
      </c>
      <c r="J177" s="70">
        <v>0</v>
      </c>
      <c r="K177" s="70">
        <v>0</v>
      </c>
      <c r="L177" s="70">
        <f>SUM(J177:K177)</f>
        <v>0</v>
      </c>
    </row>
    <row r="178" spans="1:12" ht="13.5" customHeight="1">
      <c r="A178" s="38" t="s">
        <v>10</v>
      </c>
      <c r="B178" s="25" t="s">
        <v>78</v>
      </c>
      <c r="C178" s="17" t="s">
        <v>16</v>
      </c>
      <c r="D178" s="105">
        <f aca="true" t="shared" si="34" ref="D178:L178">SUM(D176:D177)</f>
        <v>25303</v>
      </c>
      <c r="E178" s="104">
        <f t="shared" si="34"/>
        <v>0</v>
      </c>
      <c r="F178" s="105">
        <f>SUM(F176:F177)</f>
        <v>2001</v>
      </c>
      <c r="G178" s="104">
        <f>SUM(G176:G177)</f>
        <v>0</v>
      </c>
      <c r="H178" s="105">
        <f t="shared" si="34"/>
        <v>2001</v>
      </c>
      <c r="I178" s="104">
        <f t="shared" si="34"/>
        <v>0</v>
      </c>
      <c r="J178" s="105">
        <f t="shared" si="34"/>
        <v>34000</v>
      </c>
      <c r="K178" s="104">
        <f t="shared" si="34"/>
        <v>0</v>
      </c>
      <c r="L178" s="105">
        <f t="shared" si="34"/>
        <v>34000</v>
      </c>
    </row>
    <row r="179" spans="1:12" ht="13.5" customHeight="1">
      <c r="A179" s="38"/>
      <c r="B179" s="25"/>
      <c r="C179" s="17"/>
      <c r="D179" s="67"/>
      <c r="E179" s="70"/>
      <c r="F179" s="67"/>
      <c r="G179" s="70"/>
      <c r="H179" s="67"/>
      <c r="I179" s="70"/>
      <c r="J179" s="67"/>
      <c r="K179" s="70"/>
      <c r="L179" s="67"/>
    </row>
    <row r="180" spans="1:12" s="22" customFormat="1" ht="13.5" customHeight="1">
      <c r="A180" s="21"/>
      <c r="B180" s="25" t="s">
        <v>80</v>
      </c>
      <c r="C180" s="17" t="s">
        <v>19</v>
      </c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1:12" s="22" customFormat="1" ht="13.5" customHeight="1">
      <c r="A181" s="38"/>
      <c r="B181" s="30" t="s">
        <v>81</v>
      </c>
      <c r="C181" s="31" t="s">
        <v>74</v>
      </c>
      <c r="D181" s="107">
        <v>4213</v>
      </c>
      <c r="E181" s="70">
        <v>0</v>
      </c>
      <c r="F181" s="67">
        <v>2000</v>
      </c>
      <c r="G181" s="70">
        <v>0</v>
      </c>
      <c r="H181" s="107">
        <v>2000</v>
      </c>
      <c r="I181" s="70">
        <v>0</v>
      </c>
      <c r="J181" s="67">
        <v>10000</v>
      </c>
      <c r="K181" s="70">
        <v>0</v>
      </c>
      <c r="L181" s="67">
        <f>SUM(J181:K181)</f>
        <v>10000</v>
      </c>
    </row>
    <row r="182" spans="1:12" s="22" customFormat="1" ht="25.5">
      <c r="A182" s="38"/>
      <c r="B182" s="30" t="s">
        <v>106</v>
      </c>
      <c r="C182" s="17" t="s">
        <v>110</v>
      </c>
      <c r="D182" s="67">
        <v>451</v>
      </c>
      <c r="E182" s="70">
        <v>0</v>
      </c>
      <c r="F182" s="67">
        <v>1</v>
      </c>
      <c r="G182" s="70">
        <v>0</v>
      </c>
      <c r="H182" s="107">
        <v>1</v>
      </c>
      <c r="I182" s="70">
        <v>0</v>
      </c>
      <c r="J182" s="70">
        <v>0</v>
      </c>
      <c r="K182" s="70">
        <v>0</v>
      </c>
      <c r="L182" s="70">
        <f>SUM(J182:K182)</f>
        <v>0</v>
      </c>
    </row>
    <row r="183" spans="1:12" ht="13.5" customHeight="1">
      <c r="A183" s="38" t="s">
        <v>10</v>
      </c>
      <c r="B183" s="25" t="s">
        <v>80</v>
      </c>
      <c r="C183" s="17" t="s">
        <v>19</v>
      </c>
      <c r="D183" s="105">
        <f aca="true" t="shared" si="35" ref="D183:L183">SUM(D181:D182)</f>
        <v>4664</v>
      </c>
      <c r="E183" s="104">
        <f t="shared" si="35"/>
        <v>0</v>
      </c>
      <c r="F183" s="105">
        <f>SUM(F181:F182)</f>
        <v>2001</v>
      </c>
      <c r="G183" s="104">
        <f>SUM(G181:G182)</f>
        <v>0</v>
      </c>
      <c r="H183" s="105">
        <f>SUM(H181:H182)</f>
        <v>2001</v>
      </c>
      <c r="I183" s="104">
        <f t="shared" si="35"/>
        <v>0</v>
      </c>
      <c r="J183" s="105">
        <f t="shared" si="35"/>
        <v>10000</v>
      </c>
      <c r="K183" s="104">
        <f t="shared" si="35"/>
        <v>0</v>
      </c>
      <c r="L183" s="105">
        <f t="shared" si="35"/>
        <v>10000</v>
      </c>
    </row>
    <row r="184" spans="1:12" s="22" customFormat="1" ht="13.5" customHeight="1">
      <c r="A184" s="38"/>
      <c r="B184" s="30"/>
      <c r="C184" s="31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s="22" customFormat="1" ht="13.5" customHeight="1">
      <c r="A185" s="21"/>
      <c r="B185" s="25" t="s">
        <v>82</v>
      </c>
      <c r="C185" s="17" t="s">
        <v>21</v>
      </c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s="22" customFormat="1" ht="13.5" customHeight="1">
      <c r="A186" s="38"/>
      <c r="B186" s="30" t="s">
        <v>83</v>
      </c>
      <c r="C186" s="31" t="s">
        <v>74</v>
      </c>
      <c r="D186" s="107">
        <v>385</v>
      </c>
      <c r="E186" s="70">
        <v>0</v>
      </c>
      <c r="F186" s="67">
        <v>1</v>
      </c>
      <c r="G186" s="70">
        <v>0</v>
      </c>
      <c r="H186" s="107">
        <v>1</v>
      </c>
      <c r="I186" s="70">
        <v>0</v>
      </c>
      <c r="J186" s="67">
        <v>2000</v>
      </c>
      <c r="K186" s="70">
        <v>0</v>
      </c>
      <c r="L186" s="67">
        <f>SUM(J186:K186)</f>
        <v>2000</v>
      </c>
    </row>
    <row r="187" spans="1:12" s="22" customFormat="1" ht="25.5">
      <c r="A187" s="38"/>
      <c r="B187" s="30" t="s">
        <v>105</v>
      </c>
      <c r="C187" s="17" t="s">
        <v>110</v>
      </c>
      <c r="D187" s="79">
        <v>0</v>
      </c>
      <c r="E187" s="79">
        <v>0</v>
      </c>
      <c r="F187" s="67">
        <v>1</v>
      </c>
      <c r="G187" s="79">
        <v>0</v>
      </c>
      <c r="H187" s="111">
        <v>1</v>
      </c>
      <c r="I187" s="79">
        <v>0</v>
      </c>
      <c r="J187" s="70">
        <v>0</v>
      </c>
      <c r="K187" s="79">
        <v>0</v>
      </c>
      <c r="L187" s="79">
        <f>SUM(J187:K187)</f>
        <v>0</v>
      </c>
    </row>
    <row r="188" spans="1:12" ht="13.5" customHeight="1">
      <c r="A188" s="38" t="s">
        <v>10</v>
      </c>
      <c r="B188" s="25" t="s">
        <v>82</v>
      </c>
      <c r="C188" s="17" t="s">
        <v>21</v>
      </c>
      <c r="D188" s="105">
        <f aca="true" t="shared" si="36" ref="D188:L188">SUM(D186:D187)</f>
        <v>385</v>
      </c>
      <c r="E188" s="104">
        <f t="shared" si="36"/>
        <v>0</v>
      </c>
      <c r="F188" s="105">
        <f>SUM(F186:F187)</f>
        <v>2</v>
      </c>
      <c r="G188" s="104">
        <f>SUM(G186:G187)</f>
        <v>0</v>
      </c>
      <c r="H188" s="105">
        <f t="shared" si="36"/>
        <v>2</v>
      </c>
      <c r="I188" s="104">
        <f t="shared" si="36"/>
        <v>0</v>
      </c>
      <c r="J188" s="105">
        <f t="shared" si="36"/>
        <v>2000</v>
      </c>
      <c r="K188" s="104">
        <f t="shared" si="36"/>
        <v>0</v>
      </c>
      <c r="L188" s="105">
        <f t="shared" si="36"/>
        <v>2000</v>
      </c>
    </row>
    <row r="189" spans="1:12" s="22" customFormat="1" ht="13.5" customHeight="1">
      <c r="A189" s="38"/>
      <c r="B189" s="30"/>
      <c r="C189" s="31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s="22" customFormat="1" ht="13.5" customHeight="1">
      <c r="A190" s="21"/>
      <c r="B190" s="25" t="s">
        <v>84</v>
      </c>
      <c r="C190" s="17" t="s">
        <v>23</v>
      </c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s="22" customFormat="1" ht="13.5" customHeight="1">
      <c r="A191" s="38"/>
      <c r="B191" s="30" t="s">
        <v>85</v>
      </c>
      <c r="C191" s="31" t="s">
        <v>74</v>
      </c>
      <c r="D191" s="107">
        <v>431</v>
      </c>
      <c r="E191" s="70">
        <v>0</v>
      </c>
      <c r="F191" s="67">
        <v>999</v>
      </c>
      <c r="G191" s="70">
        <v>0</v>
      </c>
      <c r="H191" s="107">
        <v>999</v>
      </c>
      <c r="I191" s="70">
        <v>0</v>
      </c>
      <c r="J191" s="67">
        <v>4000</v>
      </c>
      <c r="K191" s="70">
        <v>0</v>
      </c>
      <c r="L191" s="67">
        <f>SUM(J191:K191)</f>
        <v>4000</v>
      </c>
    </row>
    <row r="192" spans="1:12" s="22" customFormat="1" ht="25.5">
      <c r="A192" s="38"/>
      <c r="B192" s="30" t="s">
        <v>104</v>
      </c>
      <c r="C192" s="17" t="s">
        <v>110</v>
      </c>
      <c r="D192" s="67">
        <v>374</v>
      </c>
      <c r="E192" s="70">
        <v>0</v>
      </c>
      <c r="F192" s="67">
        <v>1</v>
      </c>
      <c r="G192" s="70">
        <v>0</v>
      </c>
      <c r="H192" s="107">
        <v>1</v>
      </c>
      <c r="I192" s="70">
        <v>0</v>
      </c>
      <c r="J192" s="70">
        <v>0</v>
      </c>
      <c r="K192" s="70">
        <v>0</v>
      </c>
      <c r="L192" s="70">
        <f>SUM(J192:K192)</f>
        <v>0</v>
      </c>
    </row>
    <row r="193" spans="1:12" ht="13.5" customHeight="1">
      <c r="A193" s="38" t="s">
        <v>10</v>
      </c>
      <c r="B193" s="25" t="s">
        <v>84</v>
      </c>
      <c r="C193" s="17" t="s">
        <v>23</v>
      </c>
      <c r="D193" s="105">
        <f aca="true" t="shared" si="37" ref="D193:L193">SUM(D191:D192)</f>
        <v>805</v>
      </c>
      <c r="E193" s="104">
        <f t="shared" si="37"/>
        <v>0</v>
      </c>
      <c r="F193" s="105">
        <f>SUM(F191:F192)</f>
        <v>1000</v>
      </c>
      <c r="G193" s="104">
        <f>SUM(G191:G192)</f>
        <v>0</v>
      </c>
      <c r="H193" s="105">
        <f t="shared" si="37"/>
        <v>1000</v>
      </c>
      <c r="I193" s="104">
        <f t="shared" si="37"/>
        <v>0</v>
      </c>
      <c r="J193" s="105">
        <f t="shared" si="37"/>
        <v>4000</v>
      </c>
      <c r="K193" s="104">
        <f t="shared" si="37"/>
        <v>0</v>
      </c>
      <c r="L193" s="105">
        <f t="shared" si="37"/>
        <v>4000</v>
      </c>
    </row>
    <row r="194" spans="1:12" s="22" customFormat="1" ht="13.5" customHeight="1">
      <c r="A194" s="38" t="s">
        <v>10</v>
      </c>
      <c r="B194" s="23" t="s">
        <v>77</v>
      </c>
      <c r="C194" s="19" t="s">
        <v>63</v>
      </c>
      <c r="D194" s="105">
        <f aca="true" t="shared" si="38" ref="D194:L194">D193+D188+D183+D178</f>
        <v>31157</v>
      </c>
      <c r="E194" s="104">
        <f t="shared" si="38"/>
        <v>0</v>
      </c>
      <c r="F194" s="105">
        <f>F193+F188+F183+F178</f>
        <v>5004</v>
      </c>
      <c r="G194" s="104">
        <f>G193+G188+G183+G178</f>
        <v>0</v>
      </c>
      <c r="H194" s="105">
        <f t="shared" si="38"/>
        <v>5004</v>
      </c>
      <c r="I194" s="104">
        <f t="shared" si="38"/>
        <v>0</v>
      </c>
      <c r="J194" s="105">
        <f t="shared" si="38"/>
        <v>50000</v>
      </c>
      <c r="K194" s="104">
        <f t="shared" si="38"/>
        <v>0</v>
      </c>
      <c r="L194" s="105">
        <f t="shared" si="38"/>
        <v>50000</v>
      </c>
    </row>
    <row r="195" spans="1:12" s="22" customFormat="1" ht="13.5" customHeight="1">
      <c r="A195" s="38" t="s">
        <v>10</v>
      </c>
      <c r="B195" s="25" t="s">
        <v>76</v>
      </c>
      <c r="C195" s="17" t="s">
        <v>69</v>
      </c>
      <c r="D195" s="105">
        <f aca="true" t="shared" si="39" ref="D195:L195">D194</f>
        <v>31157</v>
      </c>
      <c r="E195" s="104">
        <f t="shared" si="39"/>
        <v>0</v>
      </c>
      <c r="F195" s="105">
        <f>F194</f>
        <v>5004</v>
      </c>
      <c r="G195" s="104">
        <f>G194</f>
        <v>0</v>
      </c>
      <c r="H195" s="105">
        <f t="shared" si="39"/>
        <v>5004</v>
      </c>
      <c r="I195" s="104">
        <f t="shared" si="39"/>
        <v>0</v>
      </c>
      <c r="J195" s="105">
        <f t="shared" si="39"/>
        <v>50000</v>
      </c>
      <c r="K195" s="104">
        <f t="shared" si="39"/>
        <v>0</v>
      </c>
      <c r="L195" s="105">
        <f t="shared" si="39"/>
        <v>50000</v>
      </c>
    </row>
    <row r="196" spans="1:12" s="22" customFormat="1" ht="13.5" customHeight="1">
      <c r="A196" s="38"/>
      <c r="B196" s="23"/>
      <c r="C196" s="17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s="22" customFormat="1" ht="13.5" customHeight="1">
      <c r="A197" s="38"/>
      <c r="B197" s="25" t="s">
        <v>88</v>
      </c>
      <c r="C197" s="17" t="s">
        <v>89</v>
      </c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s="22" customFormat="1" ht="13.5" customHeight="1">
      <c r="A198" s="38"/>
      <c r="B198" s="23" t="s">
        <v>90</v>
      </c>
      <c r="C198" s="19" t="s">
        <v>70</v>
      </c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s="22" customFormat="1" ht="13.5" customHeight="1">
      <c r="A199" s="38"/>
      <c r="B199" s="25" t="s">
        <v>78</v>
      </c>
      <c r="C199" s="17" t="s">
        <v>16</v>
      </c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s="22" customFormat="1" ht="13.5" customHeight="1">
      <c r="A200" s="38"/>
      <c r="B200" s="25" t="s">
        <v>91</v>
      </c>
      <c r="C200" s="17" t="s">
        <v>92</v>
      </c>
      <c r="D200" s="107">
        <v>3278</v>
      </c>
      <c r="E200" s="70">
        <v>0</v>
      </c>
      <c r="F200" s="67">
        <v>2915</v>
      </c>
      <c r="G200" s="70">
        <v>0</v>
      </c>
      <c r="H200" s="107">
        <v>2915</v>
      </c>
      <c r="I200" s="70">
        <v>0</v>
      </c>
      <c r="J200" s="67">
        <v>4240</v>
      </c>
      <c r="K200" s="70">
        <v>0</v>
      </c>
      <c r="L200" s="67">
        <f>SUM(J200:K200)</f>
        <v>4240</v>
      </c>
    </row>
    <row r="201" spans="1:12" s="22" customFormat="1" ht="25.5">
      <c r="A201" s="38"/>
      <c r="B201" s="25" t="s">
        <v>107</v>
      </c>
      <c r="C201" s="17" t="s">
        <v>109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f>SUM(J201:K201)</f>
        <v>0</v>
      </c>
    </row>
    <row r="202" spans="1:12" s="22" customFormat="1" ht="25.5" customHeight="1">
      <c r="A202" s="74"/>
      <c r="B202" s="81" t="s">
        <v>137</v>
      </c>
      <c r="C202" s="46" t="s">
        <v>141</v>
      </c>
      <c r="D202" s="103">
        <v>8474</v>
      </c>
      <c r="E202" s="79">
        <v>0</v>
      </c>
      <c r="F202" s="103">
        <v>43624</v>
      </c>
      <c r="G202" s="79">
        <v>0</v>
      </c>
      <c r="H202" s="103">
        <v>43624</v>
      </c>
      <c r="I202" s="79">
        <v>0</v>
      </c>
      <c r="J202" s="103">
        <v>17488</v>
      </c>
      <c r="K202" s="79">
        <v>0</v>
      </c>
      <c r="L202" s="103">
        <f>SUM(J202:K202)</f>
        <v>17488</v>
      </c>
    </row>
    <row r="203" spans="1:12" s="22" customFormat="1" ht="25.5">
      <c r="A203" s="38"/>
      <c r="B203" s="25" t="s">
        <v>138</v>
      </c>
      <c r="C203" s="17" t="s">
        <v>139</v>
      </c>
      <c r="D203" s="67">
        <v>10000</v>
      </c>
      <c r="E203" s="70">
        <v>0</v>
      </c>
      <c r="F203" s="67">
        <v>10578</v>
      </c>
      <c r="G203" s="70">
        <v>0</v>
      </c>
      <c r="H203" s="67">
        <v>10578</v>
      </c>
      <c r="I203" s="70">
        <v>0</v>
      </c>
      <c r="J203" s="67">
        <v>3521</v>
      </c>
      <c r="K203" s="70">
        <v>0</v>
      </c>
      <c r="L203" s="67">
        <f>SUM(J203:K203)</f>
        <v>3521</v>
      </c>
    </row>
    <row r="204" spans="1:12" s="22" customFormat="1" ht="38.25">
      <c r="A204" s="38"/>
      <c r="B204" s="25" t="s">
        <v>155</v>
      </c>
      <c r="C204" s="17" t="s">
        <v>156</v>
      </c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70">
        <v>0</v>
      </c>
      <c r="J204" s="67">
        <v>33098</v>
      </c>
      <c r="K204" s="70">
        <v>0</v>
      </c>
      <c r="L204" s="67">
        <f>SUM(J204:K204)</f>
        <v>33098</v>
      </c>
    </row>
    <row r="205" spans="1:12" s="22" customFormat="1" ht="12.75">
      <c r="A205" s="38" t="s">
        <v>10</v>
      </c>
      <c r="B205" s="23" t="s">
        <v>90</v>
      </c>
      <c r="C205" s="19" t="s">
        <v>70</v>
      </c>
      <c r="D205" s="105">
        <f aca="true" t="shared" si="40" ref="D205:L205">SUM(D200:D204)</f>
        <v>21752</v>
      </c>
      <c r="E205" s="104">
        <f t="shared" si="40"/>
        <v>0</v>
      </c>
      <c r="F205" s="105">
        <f t="shared" si="40"/>
        <v>57117</v>
      </c>
      <c r="G205" s="104">
        <f t="shared" si="40"/>
        <v>0</v>
      </c>
      <c r="H205" s="105">
        <f t="shared" si="40"/>
        <v>57117</v>
      </c>
      <c r="I205" s="104">
        <f t="shared" si="40"/>
        <v>0</v>
      </c>
      <c r="J205" s="105">
        <f t="shared" si="40"/>
        <v>58347</v>
      </c>
      <c r="K205" s="104">
        <f t="shared" si="40"/>
        <v>0</v>
      </c>
      <c r="L205" s="105">
        <f t="shared" si="40"/>
        <v>58347</v>
      </c>
    </row>
    <row r="206" spans="1:12" s="22" customFormat="1" ht="12.75">
      <c r="A206" s="38" t="s">
        <v>10</v>
      </c>
      <c r="B206" s="25" t="s">
        <v>88</v>
      </c>
      <c r="C206" s="17" t="s">
        <v>89</v>
      </c>
      <c r="D206" s="105">
        <f>D205</f>
        <v>21752</v>
      </c>
      <c r="E206" s="104">
        <f aca="true" t="shared" si="41" ref="E206:L206">E205</f>
        <v>0</v>
      </c>
      <c r="F206" s="105">
        <f>F205</f>
        <v>57117</v>
      </c>
      <c r="G206" s="104">
        <f>G205</f>
        <v>0</v>
      </c>
      <c r="H206" s="105">
        <f t="shared" si="41"/>
        <v>57117</v>
      </c>
      <c r="I206" s="104">
        <f t="shared" si="41"/>
        <v>0</v>
      </c>
      <c r="J206" s="105">
        <f t="shared" si="41"/>
        <v>58347</v>
      </c>
      <c r="K206" s="104">
        <f t="shared" si="41"/>
        <v>0</v>
      </c>
      <c r="L206" s="105">
        <f t="shared" si="41"/>
        <v>58347</v>
      </c>
    </row>
    <row r="207" spans="1:12" s="22" customFormat="1" ht="25.5">
      <c r="A207" s="45" t="s">
        <v>10</v>
      </c>
      <c r="B207" s="89">
        <v>4711</v>
      </c>
      <c r="C207" s="88" t="s">
        <v>123</v>
      </c>
      <c r="D207" s="105">
        <f aca="true" t="shared" si="42" ref="D207:L207">D206+D195</f>
        <v>52909</v>
      </c>
      <c r="E207" s="104">
        <f t="shared" si="42"/>
        <v>0</v>
      </c>
      <c r="F207" s="105">
        <f t="shared" si="42"/>
        <v>62121</v>
      </c>
      <c r="G207" s="104">
        <f t="shared" si="42"/>
        <v>0</v>
      </c>
      <c r="H207" s="105">
        <f t="shared" si="42"/>
        <v>62121</v>
      </c>
      <c r="I207" s="104">
        <f t="shared" si="42"/>
        <v>0</v>
      </c>
      <c r="J207" s="105">
        <f t="shared" si="42"/>
        <v>108347</v>
      </c>
      <c r="K207" s="104">
        <f t="shared" si="42"/>
        <v>0</v>
      </c>
      <c r="L207" s="105">
        <f t="shared" si="42"/>
        <v>108347</v>
      </c>
    </row>
    <row r="208" spans="1:12" ht="12.75">
      <c r="A208" s="44" t="s">
        <v>10</v>
      </c>
      <c r="B208" s="42"/>
      <c r="C208" s="43" t="s">
        <v>72</v>
      </c>
      <c r="D208" s="103">
        <f aca="true" t="shared" si="43" ref="D208:L208">D170+D207</f>
        <v>52909</v>
      </c>
      <c r="E208" s="79">
        <f t="shared" si="43"/>
        <v>0</v>
      </c>
      <c r="F208" s="103">
        <f t="shared" si="43"/>
        <v>62122</v>
      </c>
      <c r="G208" s="79">
        <f t="shared" si="43"/>
        <v>0</v>
      </c>
      <c r="H208" s="103">
        <f t="shared" si="43"/>
        <v>62122</v>
      </c>
      <c r="I208" s="79">
        <f t="shared" si="43"/>
        <v>0</v>
      </c>
      <c r="J208" s="103">
        <f t="shared" si="43"/>
        <v>108347</v>
      </c>
      <c r="K208" s="79">
        <f t="shared" si="43"/>
        <v>0</v>
      </c>
      <c r="L208" s="103">
        <f t="shared" si="43"/>
        <v>108347</v>
      </c>
    </row>
    <row r="209" spans="1:12" ht="12.75">
      <c r="A209" s="44" t="s">
        <v>10</v>
      </c>
      <c r="B209" s="42"/>
      <c r="C209" s="43" t="s">
        <v>3</v>
      </c>
      <c r="D209" s="102">
        <f aca="true" t="shared" si="44" ref="D209:L209">D208+D159</f>
        <v>475842</v>
      </c>
      <c r="E209" s="102">
        <f t="shared" si="44"/>
        <v>15658</v>
      </c>
      <c r="F209" s="105">
        <f t="shared" si="44"/>
        <v>1119412</v>
      </c>
      <c r="G209" s="102">
        <f t="shared" si="44"/>
        <v>32400</v>
      </c>
      <c r="H209" s="102">
        <f t="shared" si="44"/>
        <v>1051024</v>
      </c>
      <c r="I209" s="102">
        <f t="shared" si="44"/>
        <v>32400</v>
      </c>
      <c r="J209" s="105">
        <f t="shared" si="44"/>
        <v>1551647</v>
      </c>
      <c r="K209" s="102">
        <f t="shared" si="44"/>
        <v>36240</v>
      </c>
      <c r="L209" s="102">
        <f t="shared" si="44"/>
        <v>1587887</v>
      </c>
    </row>
    <row r="210" spans="1:12" ht="12.75">
      <c r="A210" s="21"/>
      <c r="B210" s="18"/>
      <c r="C210" s="91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1" ht="12.75">
      <c r="A211" s="2" t="s">
        <v>125</v>
      </c>
      <c r="B211" s="8" t="s">
        <v>124</v>
      </c>
      <c r="F211" s="52"/>
      <c r="G211" s="52"/>
      <c r="K211" s="52"/>
    </row>
    <row r="212" spans="1:11" ht="12.75">
      <c r="A212" s="2" t="s">
        <v>12</v>
      </c>
      <c r="B212" s="20">
        <v>2702</v>
      </c>
      <c r="C212" s="5" t="s">
        <v>1</v>
      </c>
      <c r="F212" s="52"/>
      <c r="G212" s="52"/>
      <c r="K212" s="52"/>
    </row>
    <row r="213" spans="2:11" ht="12.75">
      <c r="B213" s="1">
        <v>80</v>
      </c>
      <c r="C213" s="8" t="s">
        <v>31</v>
      </c>
      <c r="F213" s="52"/>
      <c r="G213" s="52"/>
      <c r="K213" s="52"/>
    </row>
    <row r="214" spans="1:12" ht="12.75">
      <c r="A214" s="21"/>
      <c r="B214" s="41">
        <v>80.799</v>
      </c>
      <c r="C214" s="92" t="s">
        <v>61</v>
      </c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1:12" ht="12.75">
      <c r="A215" s="21"/>
      <c r="B215" s="27">
        <v>20</v>
      </c>
      <c r="C215" s="24" t="s">
        <v>32</v>
      </c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1:12" ht="12.75">
      <c r="A216" s="21"/>
      <c r="B216" s="26" t="s">
        <v>62</v>
      </c>
      <c r="C216" s="24" t="s">
        <v>61</v>
      </c>
      <c r="D216" s="93">
        <v>2610</v>
      </c>
      <c r="E216" s="93">
        <v>255</v>
      </c>
      <c r="F216" s="90">
        <v>1000</v>
      </c>
      <c r="G216" s="70">
        <v>0</v>
      </c>
      <c r="H216" s="90">
        <v>1000</v>
      </c>
      <c r="I216" s="70">
        <v>0</v>
      </c>
      <c r="J216" s="90">
        <v>1000</v>
      </c>
      <c r="K216" s="70">
        <v>0</v>
      </c>
      <c r="L216" s="68">
        <f>SUM(J216:K216)</f>
        <v>1000</v>
      </c>
    </row>
    <row r="217" spans="1:12" ht="12.75">
      <c r="A217" s="45"/>
      <c r="B217" s="72"/>
      <c r="C217" s="72"/>
      <c r="D217" s="94"/>
      <c r="E217" s="95"/>
      <c r="F217" s="72"/>
      <c r="G217" s="72"/>
      <c r="H217" s="72"/>
      <c r="I217" s="72"/>
      <c r="J217" s="72"/>
      <c r="K217" s="72"/>
      <c r="L217" s="72"/>
    </row>
    <row r="218" spans="1:12" ht="6.75" customHeight="1">
      <c r="A218" s="45"/>
      <c r="B218" s="71"/>
      <c r="C218" s="72"/>
      <c r="D218" s="73"/>
      <c r="E218" s="73"/>
      <c r="F218" s="73"/>
      <c r="G218" s="73"/>
      <c r="H218" s="73"/>
      <c r="I218" s="73"/>
      <c r="J218" s="73"/>
      <c r="K218" s="73"/>
      <c r="L218" s="73"/>
    </row>
    <row r="219" spans="6:11" ht="12.75">
      <c r="F219" s="52"/>
      <c r="G219" s="52"/>
      <c r="K219" s="52"/>
    </row>
    <row r="220" spans="6:11" ht="12.75">
      <c r="F220" s="52"/>
      <c r="G220" s="52"/>
      <c r="K220" s="52"/>
    </row>
  </sheetData>
  <sheetProtection/>
  <autoFilter ref="B17:L219"/>
  <mergeCells count="10">
    <mergeCell ref="A1:L1"/>
    <mergeCell ref="A2:L2"/>
    <mergeCell ref="J15:L15"/>
    <mergeCell ref="J16:L16"/>
    <mergeCell ref="H16:I16"/>
    <mergeCell ref="D15:E15"/>
    <mergeCell ref="F15:G15"/>
    <mergeCell ref="H15:I15"/>
    <mergeCell ref="D16:E16"/>
    <mergeCell ref="F16:G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4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2012-06-21T09:42:49Z</cp:lastPrinted>
  <dcterms:created xsi:type="dcterms:W3CDTF">2004-06-02T16:19:06Z</dcterms:created>
  <dcterms:modified xsi:type="dcterms:W3CDTF">2012-06-23T09:59:06Z</dcterms:modified>
  <cp:category/>
  <cp:version/>
  <cp:contentType/>
  <cp:contentStatus/>
</cp:coreProperties>
</file>